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9080" windowHeight="8595" tabRatio="820" firstSheet="2" activeTab="3"/>
  </bookViews>
  <sheets>
    <sheet name="Jun F Poule B" sheetId="1" state="hidden" r:id="rId1"/>
    <sheet name="Jun F Finales" sheetId="2" state="hidden" r:id="rId2"/>
    <sheet name="U17G" sheetId="3" r:id="rId3"/>
    <sheet name="U17F" sheetId="4" r:id="rId4"/>
    <sheet name="Arbitrage" sheetId="5" r:id="rId5"/>
  </sheets>
  <definedNames>
    <definedName name="_xlfn.IFERROR" hidden="1">#NAME?</definedName>
    <definedName name="_xlnm.Print_Area" localSheetId="4">'Arbitrage'!$A$1:$L$13</definedName>
  </definedNames>
  <calcPr fullCalcOnLoad="1"/>
</workbook>
</file>

<file path=xl/sharedStrings.xml><?xml version="1.0" encoding="utf-8"?>
<sst xmlns="http://schemas.openxmlformats.org/spreadsheetml/2006/main" count="303" uniqueCount="84">
  <si>
    <t>PERWEZ</t>
  </si>
  <si>
    <t>2 sets secs ( 2 pts d'écart )</t>
  </si>
  <si>
    <t>Heures</t>
  </si>
  <si>
    <t>Terrain</t>
  </si>
  <si>
    <t>1er SET</t>
  </si>
  <si>
    <t>2ème SET</t>
  </si>
  <si>
    <t>3ème SET</t>
  </si>
  <si>
    <t>POINTS</t>
  </si>
  <si>
    <t>Home</t>
  </si>
  <si>
    <t>Résultats</t>
  </si>
  <si>
    <t>Visitor</t>
  </si>
  <si>
    <t>Barbar Girls</t>
  </si>
  <si>
    <t>Equipes</t>
  </si>
  <si>
    <t>Pts +</t>
  </si>
  <si>
    <t>Pts -</t>
  </si>
  <si>
    <t>S+</t>
  </si>
  <si>
    <t>S-</t>
  </si>
  <si>
    <t>Pts</t>
  </si>
  <si>
    <t>Rang</t>
  </si>
  <si>
    <t>equipe 5</t>
  </si>
  <si>
    <t>equipe 6</t>
  </si>
  <si>
    <t>equipe 7</t>
  </si>
  <si>
    <t>equipe 8</t>
  </si>
  <si>
    <t>equipe 9</t>
  </si>
  <si>
    <t>equip 10</t>
  </si>
  <si>
    <t>equip 11</t>
  </si>
  <si>
    <t>equip 12</t>
  </si>
  <si>
    <t>equip 13</t>
  </si>
  <si>
    <t>equip 14</t>
  </si>
  <si>
    <t>BW Nivelles</t>
  </si>
  <si>
    <t>BEVC</t>
  </si>
  <si>
    <t>Chaumont</t>
  </si>
  <si>
    <t>Union</t>
  </si>
  <si>
    <t>2 sets gagnants ( 2 Pts d'écart ), 3ème set en 15 pts ( 2 Pts d'écart )</t>
  </si>
  <si>
    <t>n° match</t>
  </si>
  <si>
    <t>Equipe A</t>
  </si>
  <si>
    <t>Points</t>
  </si>
  <si>
    <t>1er set</t>
  </si>
  <si>
    <t>2ème set</t>
  </si>
  <si>
    <t>3ème set</t>
  </si>
  <si>
    <t>Equipe B</t>
  </si>
  <si>
    <t>Places</t>
  </si>
  <si>
    <t>equipe 4</t>
  </si>
  <si>
    <t>Quot</t>
  </si>
  <si>
    <t>12h45</t>
  </si>
  <si>
    <t>TERRAIN 1</t>
  </si>
  <si>
    <t>Arbitres</t>
  </si>
  <si>
    <t>TERRAIN 2</t>
  </si>
  <si>
    <t>TERRAIN 3</t>
  </si>
  <si>
    <t>Juniores Filles - Poule B</t>
  </si>
  <si>
    <t>Juniores Filles - Finales</t>
  </si>
  <si>
    <t>LOSG</t>
  </si>
  <si>
    <t>JUNIORES FILLES</t>
  </si>
  <si>
    <t>14h00</t>
  </si>
  <si>
    <t>10h15</t>
  </si>
  <si>
    <t>11h30</t>
  </si>
  <si>
    <t>9h00</t>
  </si>
  <si>
    <t>15h15</t>
  </si>
  <si>
    <t>16h30</t>
  </si>
  <si>
    <t>AXISGUIBERTIN</t>
  </si>
  <si>
    <t>Villers Volley</t>
  </si>
  <si>
    <t>U17G</t>
  </si>
  <si>
    <t>2 sets secs (2 pts d'écart)</t>
  </si>
  <si>
    <t>Classement BW</t>
  </si>
  <si>
    <t>Classement général</t>
  </si>
  <si>
    <t>Ixelles</t>
  </si>
  <si>
    <t>U17F</t>
  </si>
  <si>
    <t>Classement BC</t>
  </si>
  <si>
    <t>Equipe qualifiée BW</t>
  </si>
  <si>
    <t>Equipe qualifiée BC</t>
  </si>
  <si>
    <t>Rencontres en 2 sets secs (2 pts d'écart)</t>
  </si>
  <si>
    <t xml:space="preserve">1-1: 1 point par set + 1 point au total des points </t>
  </si>
  <si>
    <t>En cas d'exequo, 1,5 Pts par équipe</t>
  </si>
  <si>
    <t>1.</t>
  </si>
  <si>
    <t>Bevc</t>
  </si>
  <si>
    <t>Axisguibertin</t>
  </si>
  <si>
    <t>2-0: 3 points pour le gagnant et 0 pour le perdant</t>
  </si>
  <si>
    <t>ISSA</t>
  </si>
  <si>
    <t>YALALE</t>
  </si>
  <si>
    <t>9h30</t>
  </si>
  <si>
    <t>10h45</t>
  </si>
  <si>
    <t>12h00</t>
  </si>
  <si>
    <t>MOISSE</t>
  </si>
  <si>
    <t>DUPON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</si>
</sst>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#,##0\ \."/>
    <numFmt numFmtId="174" formatCode="[$-F800]dddd\,\ mmmm\ dd\,\ yyyy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24"/>
      <color indexed="8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10"/>
      <name val="Arial Narrow"/>
      <family val="2"/>
    </font>
    <font>
      <b/>
      <sz val="11"/>
      <color indexed="10"/>
      <name val="Arial Narrow"/>
      <family val="2"/>
    </font>
    <font>
      <b/>
      <sz val="8"/>
      <color indexed="8"/>
      <name val="Arial Narrow"/>
      <family val="2"/>
    </font>
    <font>
      <b/>
      <u val="single"/>
      <sz val="11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 Narrow"/>
      <family val="2"/>
    </font>
    <font>
      <sz val="24"/>
      <color indexed="9"/>
      <name val="Arial Narrow"/>
      <family val="2"/>
    </font>
    <font>
      <b/>
      <sz val="16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24"/>
      <color theme="1"/>
      <name val="Arial Narrow"/>
      <family val="2"/>
    </font>
    <font>
      <sz val="12"/>
      <color theme="1"/>
      <name val="Arial Narrow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8"/>
      <color theme="1"/>
      <name val="Arial Narrow"/>
      <family val="2"/>
    </font>
    <font>
      <b/>
      <u val="single"/>
      <sz val="11"/>
      <color theme="0"/>
      <name val="Arial Narrow"/>
      <family val="2"/>
    </font>
    <font>
      <sz val="8"/>
      <color theme="0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sz val="24"/>
      <color theme="0"/>
      <name val="Arial Narrow"/>
      <family val="2"/>
    </font>
    <font>
      <b/>
      <sz val="16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19">
    <xf numFmtId="0" fontId="0" fillId="0" borderId="0" xfId="0" applyFont="1" applyAlignment="1">
      <alignment/>
    </xf>
    <xf numFmtId="0" fontId="63" fillId="0" borderId="0" xfId="0" applyFont="1" applyBorder="1" applyAlignment="1">
      <alignment/>
    </xf>
    <xf numFmtId="0" fontId="64" fillId="0" borderId="0" xfId="0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0" xfId="0" applyNumberFormat="1" applyFont="1" applyBorder="1" applyAlignment="1" applyProtection="1">
      <alignment horizontal="center" vertical="center"/>
      <protection locked="0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172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Border="1" applyAlignment="1" applyProtection="1">
      <alignment horizontal="center" vertical="center"/>
      <protection locked="0"/>
    </xf>
    <xf numFmtId="0" fontId="65" fillId="0" borderId="0" xfId="0" applyNumberFormat="1" applyFont="1" applyBorder="1" applyAlignment="1" applyProtection="1">
      <alignment horizontal="center" vertical="center"/>
      <protection locked="0"/>
    </xf>
    <xf numFmtId="14" fontId="65" fillId="0" borderId="0" xfId="0" applyNumberFormat="1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7" fillId="0" borderId="0" xfId="0" applyFont="1" applyBorder="1" applyAlignment="1" applyProtection="1">
      <alignment horizontal="center"/>
      <protection/>
    </xf>
    <xf numFmtId="0" fontId="67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172" fontId="66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horizontal="center" vertical="center"/>
    </xf>
    <xf numFmtId="16" fontId="64" fillId="0" borderId="0" xfId="0" applyNumberFormat="1" applyFont="1" applyFill="1" applyBorder="1" applyAlignment="1" applyProtection="1">
      <alignment horizontal="center"/>
      <protection locked="0"/>
    </xf>
    <xf numFmtId="1" fontId="64" fillId="33" borderId="0" xfId="0" applyNumberFormat="1" applyFont="1" applyFill="1" applyBorder="1" applyAlignment="1" applyProtection="1">
      <alignment horizontal="center"/>
      <protection locked="0"/>
    </xf>
    <xf numFmtId="0" fontId="64" fillId="0" borderId="10" xfId="0" applyFont="1" applyFill="1" applyBorder="1" applyAlignment="1" applyProtection="1">
      <alignment horizontal="center"/>
      <protection/>
    </xf>
    <xf numFmtId="0" fontId="64" fillId="0" borderId="11" xfId="0" applyFont="1" applyFill="1" applyBorder="1" applyAlignment="1" applyProtection="1">
      <alignment horizontal="center"/>
      <protection/>
    </xf>
    <xf numFmtId="0" fontId="64" fillId="0" borderId="0" xfId="0" applyFont="1" applyFill="1" applyBorder="1" applyAlignment="1" applyProtection="1">
      <alignment horizontal="center"/>
      <protection/>
    </xf>
    <xf numFmtId="0" fontId="64" fillId="0" borderId="12" xfId="0" applyFont="1" applyFill="1" applyBorder="1" applyAlignment="1" applyProtection="1">
      <alignment horizontal="center" vertical="center"/>
      <protection locked="0"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9" fillId="0" borderId="14" xfId="0" applyFont="1" applyBorder="1" applyAlignment="1">
      <alignment horizontal="left" vertical="center"/>
    </xf>
    <xf numFmtId="0" fontId="69" fillId="0" borderId="14" xfId="0" applyFont="1" applyBorder="1" applyAlignment="1">
      <alignment horizontal="center" vertical="center"/>
    </xf>
    <xf numFmtId="0" fontId="70" fillId="9" borderId="14" xfId="0" applyFont="1" applyFill="1" applyBorder="1" applyAlignment="1">
      <alignment horizontal="center" vertical="center"/>
    </xf>
    <xf numFmtId="172" fontId="70" fillId="13" borderId="14" xfId="0" applyNumberFormat="1" applyFont="1" applyFill="1" applyBorder="1" applyAlignment="1">
      <alignment horizontal="center" vertical="center"/>
    </xf>
    <xf numFmtId="0" fontId="71" fillId="34" borderId="14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1" fontId="64" fillId="35" borderId="0" xfId="0" applyNumberFormat="1" applyFont="1" applyFill="1" applyBorder="1" applyAlignment="1" applyProtection="1">
      <alignment horizontal="center"/>
      <protection locked="0"/>
    </xf>
    <xf numFmtId="0" fontId="64" fillId="0" borderId="16" xfId="0" applyFont="1" applyFill="1" applyBorder="1" applyAlignment="1" applyProtection="1">
      <alignment horizontal="center"/>
      <protection/>
    </xf>
    <xf numFmtId="0" fontId="64" fillId="0" borderId="17" xfId="0" applyFont="1" applyFill="1" applyBorder="1" applyAlignment="1" applyProtection="1">
      <alignment horizontal="center"/>
      <protection/>
    </xf>
    <xf numFmtId="173" fontId="68" fillId="0" borderId="18" xfId="0" applyNumberFormat="1" applyFont="1" applyBorder="1" applyAlignment="1">
      <alignment horizontal="center" vertical="center"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36" borderId="18" xfId="0" applyFont="1" applyFill="1" applyBorder="1" applyAlignment="1" applyProtection="1">
      <alignment horizontal="left" vertical="center"/>
      <protection locked="0"/>
    </xf>
    <xf numFmtId="0" fontId="68" fillId="0" borderId="18" xfId="0" applyFont="1" applyFill="1" applyBorder="1" applyAlignment="1">
      <alignment horizontal="center" vertical="center"/>
    </xf>
    <xf numFmtId="172" fontId="68" fillId="9" borderId="18" xfId="0" applyNumberFormat="1" applyFont="1" applyFill="1" applyBorder="1" applyAlignment="1">
      <alignment horizontal="center" vertical="center"/>
    </xf>
    <xf numFmtId="172" fontId="68" fillId="13" borderId="18" xfId="0" applyNumberFormat="1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173" fontId="68" fillId="0" borderId="12" xfId="0" applyNumberFormat="1" applyFont="1" applyBorder="1" applyAlignment="1">
      <alignment horizontal="center" vertical="center"/>
    </xf>
    <xf numFmtId="0" fontId="68" fillId="0" borderId="12" xfId="0" applyFont="1" applyFill="1" applyBorder="1" applyAlignment="1" applyProtection="1">
      <alignment horizontal="left" vertical="center"/>
      <protection locked="0"/>
    </xf>
    <xf numFmtId="0" fontId="68" fillId="0" borderId="12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16" fontId="64" fillId="0" borderId="0" xfId="0" applyNumberFormat="1" applyFont="1" applyFill="1" applyBorder="1" applyAlignment="1" applyProtection="1">
      <alignment horizontal="right"/>
      <protection locked="0"/>
    </xf>
    <xf numFmtId="172" fontId="63" fillId="0" borderId="0" xfId="0" applyNumberFormat="1" applyFont="1" applyFill="1" applyBorder="1" applyAlignment="1">
      <alignment/>
    </xf>
    <xf numFmtId="16" fontId="64" fillId="0" borderId="0" xfId="0" applyNumberFormat="1" applyFont="1" applyBorder="1" applyAlignment="1" applyProtection="1">
      <alignment horizontal="center"/>
      <protection locked="0"/>
    </xf>
    <xf numFmtId="0" fontId="64" fillId="0" borderId="19" xfId="0" applyFont="1" applyFill="1" applyBorder="1" applyAlignment="1" applyProtection="1">
      <alignment/>
      <protection/>
    </xf>
    <xf numFmtId="0" fontId="64" fillId="0" borderId="20" xfId="0" applyFont="1" applyFill="1" applyBorder="1" applyAlignment="1" applyProtection="1">
      <alignment/>
      <protection/>
    </xf>
    <xf numFmtId="0" fontId="64" fillId="0" borderId="0" xfId="0" applyFont="1" applyBorder="1" applyAlignment="1" applyProtection="1">
      <alignment horizontal="center"/>
      <protection locked="0"/>
    </xf>
    <xf numFmtId="0" fontId="63" fillId="0" borderId="0" xfId="0" applyFont="1" applyBorder="1" applyAlignment="1" applyProtection="1">
      <alignment/>
      <protection locked="0"/>
    </xf>
    <xf numFmtId="0" fontId="63" fillId="0" borderId="0" xfId="0" applyNumberFormat="1" applyFont="1" applyBorder="1" applyAlignment="1" applyProtection="1">
      <alignment/>
      <protection locked="0"/>
    </xf>
    <xf numFmtId="0" fontId="73" fillId="19" borderId="0" xfId="0" applyFont="1" applyFill="1" applyBorder="1" applyAlignment="1" applyProtection="1">
      <alignment vertical="center"/>
      <protection locked="0"/>
    </xf>
    <xf numFmtId="0" fontId="73" fillId="0" borderId="0" xfId="0" applyFont="1" applyFill="1" applyBorder="1" applyAlignment="1" applyProtection="1">
      <alignment vertical="center"/>
      <protection locked="0"/>
    </xf>
    <xf numFmtId="0" fontId="65" fillId="19" borderId="0" xfId="0" applyFont="1" applyFill="1" applyBorder="1" applyAlignment="1" applyProtection="1">
      <alignment horizontal="center" vertical="center"/>
      <protection locked="0"/>
    </xf>
    <xf numFmtId="0" fontId="65" fillId="19" borderId="0" xfId="0" applyNumberFormat="1" applyFont="1" applyFill="1" applyBorder="1" applyAlignment="1" applyProtection="1">
      <alignment horizontal="center" vertical="center"/>
      <protection locked="0"/>
    </xf>
    <xf numFmtId="14" fontId="65" fillId="19" borderId="0" xfId="0" applyNumberFormat="1" applyFont="1" applyFill="1" applyBorder="1" applyAlignment="1" applyProtection="1">
      <alignment horizontal="center" vertical="center"/>
      <protection locked="0"/>
    </xf>
    <xf numFmtId="0" fontId="74" fillId="19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1" fillId="37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1" xfId="0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73" fillId="19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0" xfId="0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7" fillId="0" borderId="0" xfId="0" applyFont="1" applyFill="1" applyAlignment="1">
      <alignment/>
    </xf>
    <xf numFmtId="0" fontId="0" fillId="0" borderId="0" xfId="0" applyFill="1" applyAlignment="1">
      <alignment/>
    </xf>
    <xf numFmtId="0" fontId="68" fillId="36" borderId="12" xfId="0" applyFont="1" applyFill="1" applyBorder="1" applyAlignment="1" applyProtection="1">
      <alignment horizontal="left" vertical="center"/>
      <protection locked="0"/>
    </xf>
    <xf numFmtId="0" fontId="64" fillId="0" borderId="25" xfId="0" applyFont="1" applyFill="1" applyBorder="1" applyAlignment="1" applyProtection="1">
      <alignment horizontal="center"/>
      <protection/>
    </xf>
    <xf numFmtId="0" fontId="64" fillId="0" borderId="26" xfId="0" applyFont="1" applyFill="1" applyBorder="1" applyAlignment="1" applyProtection="1">
      <alignment horizontal="center"/>
      <protection/>
    </xf>
    <xf numFmtId="0" fontId="64" fillId="0" borderId="18" xfId="0" applyFont="1" applyFill="1" applyBorder="1" applyAlignment="1" applyProtection="1">
      <alignment horizontal="center" vertical="center"/>
      <protection locked="0"/>
    </xf>
    <xf numFmtId="0" fontId="64" fillId="0" borderId="19" xfId="0" applyFont="1" applyFill="1" applyBorder="1" applyAlignment="1" applyProtection="1">
      <alignment horizontal="center"/>
      <protection/>
    </xf>
    <xf numFmtId="0" fontId="64" fillId="0" borderId="2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vertical="center" wrapText="1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64" fillId="0" borderId="27" xfId="0" applyFont="1" applyFill="1" applyBorder="1" applyAlignment="1" applyProtection="1">
      <alignment horizontal="center"/>
      <protection/>
    </xf>
    <xf numFmtId="0" fontId="64" fillId="0" borderId="2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1" fontId="3" fillId="35" borderId="0" xfId="0" applyNumberFormat="1" applyFont="1" applyFill="1" applyBorder="1" applyAlignment="1" applyProtection="1">
      <alignment horizontal="center"/>
      <protection locked="0"/>
    </xf>
    <xf numFmtId="0" fontId="64" fillId="0" borderId="22" xfId="0" applyFont="1" applyBorder="1" applyAlignment="1" applyProtection="1">
      <alignment horizontal="center"/>
      <protection/>
    </xf>
    <xf numFmtId="0" fontId="79" fillId="0" borderId="0" xfId="0" applyFont="1" applyBorder="1" applyAlignment="1">
      <alignment horizontal="left"/>
    </xf>
    <xf numFmtId="0" fontId="79" fillId="0" borderId="0" xfId="0" applyFont="1" applyBorder="1" applyAlignment="1">
      <alignment/>
    </xf>
    <xf numFmtId="0" fontId="64" fillId="16" borderId="10" xfId="0" applyFont="1" applyFill="1" applyBorder="1" applyAlignment="1" applyProtection="1">
      <alignment horizontal="center"/>
      <protection/>
    </xf>
    <xf numFmtId="0" fontId="64" fillId="16" borderId="11" xfId="0" applyFont="1" applyFill="1" applyBorder="1" applyAlignment="1" applyProtection="1">
      <alignment horizontal="center"/>
      <protection/>
    </xf>
    <xf numFmtId="0" fontId="64" fillId="16" borderId="16" xfId="0" applyFont="1" applyFill="1" applyBorder="1" applyAlignment="1" applyProtection="1">
      <alignment horizontal="center"/>
      <protection/>
    </xf>
    <xf numFmtId="0" fontId="64" fillId="16" borderId="17" xfId="0" applyFont="1" applyFill="1" applyBorder="1" applyAlignment="1" applyProtection="1">
      <alignment horizontal="center"/>
      <protection/>
    </xf>
    <xf numFmtId="0" fontId="64" fillId="16" borderId="27" xfId="0" applyFont="1" applyFill="1" applyBorder="1" applyAlignment="1" applyProtection="1">
      <alignment horizontal="center"/>
      <protection/>
    </xf>
    <xf numFmtId="0" fontId="64" fillId="16" borderId="28" xfId="0" applyFont="1" applyFill="1" applyBorder="1" applyAlignment="1" applyProtection="1">
      <alignment horizontal="center"/>
      <protection/>
    </xf>
    <xf numFmtId="0" fontId="3" fillId="16" borderId="16" xfId="0" applyFont="1" applyFill="1" applyBorder="1" applyAlignment="1" applyProtection="1">
      <alignment horizontal="center"/>
      <protection/>
    </xf>
    <xf numFmtId="0" fontId="3" fillId="16" borderId="17" xfId="0" applyFont="1" applyFill="1" applyBorder="1" applyAlignment="1" applyProtection="1">
      <alignment horizontal="center"/>
      <protection/>
    </xf>
    <xf numFmtId="0" fontId="64" fillId="16" borderId="25" xfId="0" applyFont="1" applyFill="1" applyBorder="1" applyAlignment="1" applyProtection="1">
      <alignment horizontal="center"/>
      <protection/>
    </xf>
    <xf numFmtId="0" fontId="64" fillId="16" borderId="26" xfId="0" applyFont="1" applyFill="1" applyBorder="1" applyAlignment="1" applyProtection="1">
      <alignment horizontal="center"/>
      <protection/>
    </xf>
    <xf numFmtId="0" fontId="77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/>
    </xf>
    <xf numFmtId="0" fontId="75" fillId="0" borderId="22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174" fontId="75" fillId="0" borderId="0" xfId="0" applyNumberFormat="1" applyFont="1" applyFill="1" applyBorder="1" applyAlignment="1">
      <alignment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68" fillId="0" borderId="18" xfId="0" applyFont="1" applyFill="1" applyBorder="1" applyAlignment="1" applyProtection="1">
      <alignment horizontal="left" vertical="center"/>
      <protection locked="0"/>
    </xf>
    <xf numFmtId="173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 applyProtection="1">
      <alignment horizontal="left" vertical="center"/>
      <protection locked="0"/>
    </xf>
    <xf numFmtId="0" fontId="72" fillId="0" borderId="0" xfId="0" applyFont="1" applyFill="1" applyBorder="1" applyAlignment="1">
      <alignment horizontal="center" vertical="center"/>
    </xf>
    <xf numFmtId="172" fontId="72" fillId="0" borderId="0" xfId="0" applyNumberFormat="1" applyFont="1" applyFill="1" applyBorder="1" applyAlignment="1">
      <alignment horizontal="center" vertical="center"/>
    </xf>
    <xf numFmtId="172" fontId="68" fillId="9" borderId="12" xfId="0" applyNumberFormat="1" applyFont="1" applyFill="1" applyBorder="1" applyAlignment="1">
      <alignment horizontal="center" vertical="center"/>
    </xf>
    <xf numFmtId="172" fontId="68" fillId="13" borderId="12" xfId="0" applyNumberFormat="1" applyFont="1" applyFill="1" applyBorder="1" applyAlignment="1">
      <alignment horizontal="center" vertical="center"/>
    </xf>
    <xf numFmtId="0" fontId="80" fillId="0" borderId="0" xfId="0" applyFont="1" applyBorder="1" applyAlignment="1" applyProtection="1">
      <alignment/>
      <protection/>
    </xf>
    <xf numFmtId="0" fontId="80" fillId="0" borderId="29" xfId="0" applyFont="1" applyBorder="1" applyAlignment="1" applyProtection="1">
      <alignment horizontal="center"/>
      <protection locked="0"/>
    </xf>
    <xf numFmtId="0" fontId="80" fillId="0" borderId="30" xfId="0" applyFont="1" applyBorder="1" applyAlignment="1" applyProtection="1">
      <alignment/>
      <protection/>
    </xf>
    <xf numFmtId="0" fontId="80" fillId="0" borderId="31" xfId="0" applyFont="1" applyBorder="1" applyAlignment="1" applyProtection="1">
      <alignment/>
      <protection/>
    </xf>
    <xf numFmtId="0" fontId="80" fillId="0" borderId="32" xfId="0" applyFont="1" applyBorder="1" applyAlignment="1" applyProtection="1">
      <alignment horizontal="center"/>
      <protection locked="0"/>
    </xf>
    <xf numFmtId="0" fontId="80" fillId="0" borderId="33" xfId="0" applyFont="1" applyBorder="1" applyAlignment="1" applyProtection="1">
      <alignment/>
      <protection/>
    </xf>
    <xf numFmtId="0" fontId="80" fillId="0" borderId="34" xfId="0" applyFont="1" applyBorder="1" applyAlignment="1" applyProtection="1">
      <alignment horizontal="center"/>
      <protection locked="0"/>
    </xf>
    <xf numFmtId="0" fontId="80" fillId="0" borderId="35" xfId="0" applyFont="1" applyBorder="1" applyAlignment="1" applyProtection="1">
      <alignment/>
      <protection/>
    </xf>
    <xf numFmtId="0" fontId="80" fillId="0" borderId="36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0" borderId="33" xfId="0" applyFont="1" applyBorder="1" applyAlignment="1" applyProtection="1">
      <alignment/>
      <protection/>
    </xf>
    <xf numFmtId="16" fontId="64" fillId="38" borderId="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173" fontId="68" fillId="39" borderId="18" xfId="0" applyNumberFormat="1" applyFont="1" applyFill="1" applyBorder="1" applyAlignment="1">
      <alignment horizontal="center" vertical="center"/>
    </xf>
    <xf numFmtId="0" fontId="63" fillId="39" borderId="12" xfId="0" applyFont="1" applyFill="1" applyBorder="1" applyAlignment="1">
      <alignment horizontal="center"/>
    </xf>
    <xf numFmtId="173" fontId="68" fillId="0" borderId="18" xfId="0" applyNumberFormat="1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81" fillId="39" borderId="0" xfId="0" applyFont="1" applyFill="1" applyBorder="1" applyAlignment="1" applyProtection="1">
      <alignment/>
      <protection locked="0"/>
    </xf>
    <xf numFmtId="0" fontId="82" fillId="39" borderId="0" xfId="0" applyFont="1" applyFill="1" applyBorder="1" applyAlignment="1">
      <alignment horizontal="center"/>
    </xf>
    <xf numFmtId="0" fontId="64" fillId="40" borderId="12" xfId="0" applyFont="1" applyFill="1" applyBorder="1" applyAlignment="1" applyProtection="1">
      <alignment horizontal="center" vertical="center"/>
      <protection locked="0"/>
    </xf>
    <xf numFmtId="0" fontId="64" fillId="7" borderId="12" xfId="0" applyFont="1" applyFill="1" applyBorder="1" applyAlignment="1" applyProtection="1">
      <alignment horizontal="center" vertical="center"/>
      <protection locked="0"/>
    </xf>
    <xf numFmtId="0" fontId="64" fillId="2" borderId="12" xfId="0" applyFont="1" applyFill="1" applyBorder="1" applyAlignment="1" applyProtection="1">
      <alignment horizontal="center" vertical="center"/>
      <protection locked="0"/>
    </xf>
    <xf numFmtId="0" fontId="64" fillId="2" borderId="18" xfId="0" applyFont="1" applyFill="1" applyBorder="1" applyAlignment="1" applyProtection="1">
      <alignment horizontal="center" vertical="center"/>
      <protection locked="0"/>
    </xf>
    <xf numFmtId="0" fontId="68" fillId="2" borderId="18" xfId="0" applyFont="1" applyFill="1" applyBorder="1" applyAlignment="1" applyProtection="1">
      <alignment horizontal="left" vertical="center"/>
      <protection locked="0"/>
    </xf>
    <xf numFmtId="0" fontId="68" fillId="2" borderId="12" xfId="0" applyFont="1" applyFill="1" applyBorder="1" applyAlignment="1" applyProtection="1">
      <alignment horizontal="left" vertical="center"/>
      <protection locked="0"/>
    </xf>
    <xf numFmtId="0" fontId="4" fillId="7" borderId="18" xfId="0" applyFont="1" applyFill="1" applyBorder="1" applyAlignment="1" applyProtection="1">
      <alignment horizontal="left" vertical="center"/>
      <protection locked="0"/>
    </xf>
    <xf numFmtId="0" fontId="68" fillId="7" borderId="12" xfId="0" applyFont="1" applyFill="1" applyBorder="1" applyAlignment="1" applyProtection="1">
      <alignment horizontal="left" vertical="center"/>
      <protection locked="0"/>
    </xf>
    <xf numFmtId="0" fontId="68" fillId="7" borderId="12" xfId="0" applyFont="1" applyFill="1" applyBorder="1" applyAlignment="1">
      <alignment/>
    </xf>
    <xf numFmtId="1" fontId="64" fillId="0" borderId="0" xfId="0" applyNumberFormat="1" applyFont="1" applyFill="1" applyBorder="1" applyAlignment="1" applyProtection="1">
      <alignment horizontal="center"/>
      <protection locked="0"/>
    </xf>
    <xf numFmtId="173" fontId="68" fillId="0" borderId="30" xfId="0" applyNumberFormat="1" applyFont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30" xfId="0" applyFont="1" applyFill="1" applyBorder="1" applyAlignment="1" applyProtection="1">
      <alignment horizontal="left" vertical="center"/>
      <protection locked="0"/>
    </xf>
    <xf numFmtId="172" fontId="68" fillId="0" borderId="0" xfId="0" applyNumberFormat="1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173" fontId="68" fillId="0" borderId="30" xfId="0" applyNumberFormat="1" applyFont="1" applyFill="1" applyBorder="1" applyAlignment="1">
      <alignment horizontal="center" vertical="center"/>
    </xf>
    <xf numFmtId="172" fontId="68" fillId="0" borderId="30" xfId="0" applyNumberFormat="1" applyFont="1" applyFill="1" applyBorder="1" applyAlignment="1">
      <alignment horizontal="center" vertical="center"/>
    </xf>
    <xf numFmtId="0" fontId="83" fillId="41" borderId="0" xfId="0" applyFont="1" applyFill="1" applyBorder="1" applyAlignment="1">
      <alignment horizontal="center" vertical="center"/>
    </xf>
    <xf numFmtId="16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84" fillId="36" borderId="1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83" fillId="35" borderId="0" xfId="0" applyFont="1" applyFill="1" applyBorder="1" applyAlignment="1">
      <alignment horizontal="center" vertical="center"/>
    </xf>
    <xf numFmtId="0" fontId="64" fillId="0" borderId="12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36" borderId="12" xfId="0" applyFont="1" applyFill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3" fillId="19" borderId="0" xfId="0" applyFont="1" applyFill="1" applyBorder="1" applyAlignment="1" applyProtection="1">
      <alignment horizontal="center" vertical="center"/>
      <protection locked="0"/>
    </xf>
    <xf numFmtId="0" fontId="85" fillId="0" borderId="13" xfId="0" applyFont="1" applyBorder="1" applyAlignment="1" applyProtection="1">
      <alignment horizontal="center"/>
      <protection/>
    </xf>
    <xf numFmtId="0" fontId="85" fillId="0" borderId="14" xfId="0" applyFont="1" applyBorder="1" applyAlignment="1" applyProtection="1">
      <alignment horizontal="center"/>
      <protection/>
    </xf>
    <xf numFmtId="0" fontId="85" fillId="0" borderId="15" xfId="0" applyFont="1" applyBorder="1" applyAlignment="1" applyProtection="1">
      <alignment horizontal="center"/>
      <protection/>
    </xf>
    <xf numFmtId="0" fontId="85" fillId="37" borderId="0" xfId="0" applyFont="1" applyFill="1" applyBorder="1" applyAlignment="1" applyProtection="1">
      <alignment horizontal="center"/>
      <protection/>
    </xf>
    <xf numFmtId="0" fontId="85" fillId="17" borderId="0" xfId="0" applyFont="1" applyFill="1" applyBorder="1" applyAlignment="1" applyProtection="1">
      <alignment horizontal="center"/>
      <protection/>
    </xf>
    <xf numFmtId="0" fontId="85" fillId="15" borderId="0" xfId="0" applyFont="1" applyFill="1" applyBorder="1" applyAlignment="1" applyProtection="1">
      <alignment horizontal="center"/>
      <protection/>
    </xf>
    <xf numFmtId="0" fontId="69" fillId="0" borderId="0" xfId="0" applyNumberFormat="1" applyFont="1" applyBorder="1" applyAlignment="1" applyProtection="1">
      <alignment horizontal="center" vertical="center"/>
      <protection locked="0"/>
    </xf>
    <xf numFmtId="0" fontId="0" fillId="42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0" fillId="15" borderId="0" xfId="0" applyFill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86" fillId="39" borderId="0" xfId="0" applyFont="1" applyFill="1" applyBorder="1" applyAlignment="1" applyProtection="1">
      <alignment horizontal="center" vertical="center"/>
      <protection locked="0"/>
    </xf>
    <xf numFmtId="0" fontId="86" fillId="35" borderId="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>
      <alignment horizontal="center"/>
    </xf>
    <xf numFmtId="0" fontId="76" fillId="33" borderId="14" xfId="0" applyFont="1" applyFill="1" applyBorder="1" applyAlignment="1">
      <alignment horizontal="center"/>
    </xf>
    <xf numFmtId="0" fontId="76" fillId="33" borderId="15" xfId="0" applyFont="1" applyFill="1" applyBorder="1" applyAlignment="1">
      <alignment horizontal="center"/>
    </xf>
    <xf numFmtId="0" fontId="76" fillId="35" borderId="13" xfId="0" applyFont="1" applyFill="1" applyBorder="1" applyAlignment="1">
      <alignment horizontal="center"/>
    </xf>
    <xf numFmtId="0" fontId="76" fillId="35" borderId="14" xfId="0" applyFont="1" applyFill="1" applyBorder="1" applyAlignment="1">
      <alignment horizontal="center"/>
    </xf>
    <xf numFmtId="0" fontId="76" fillId="35" borderId="15" xfId="0" applyFont="1" applyFill="1" applyBorder="1" applyAlignment="1">
      <alignment horizontal="center"/>
    </xf>
    <xf numFmtId="0" fontId="76" fillId="0" borderId="13" xfId="0" applyFont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174" fontId="87" fillId="44" borderId="13" xfId="0" applyNumberFormat="1" applyFont="1" applyFill="1" applyBorder="1" applyAlignment="1">
      <alignment horizontal="center"/>
    </xf>
    <xf numFmtId="174" fontId="87" fillId="44" borderId="14" xfId="0" applyNumberFormat="1" applyFont="1" applyFill="1" applyBorder="1" applyAlignment="1">
      <alignment horizontal="center"/>
    </xf>
    <xf numFmtId="174" fontId="87" fillId="44" borderId="15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9525</xdr:rowOff>
    </xdr:from>
    <xdr:to>
      <xdr:col>27</xdr:col>
      <xdr:colOff>19050</xdr:colOff>
      <xdr:row>5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323850</xdr:colOff>
      <xdr:row>0</xdr:row>
      <xdr:rowOff>9525</xdr:rowOff>
    </xdr:from>
    <xdr:to>
      <xdr:col>27</xdr:col>
      <xdr:colOff>19050</xdr:colOff>
      <xdr:row>5</xdr:row>
      <xdr:rowOff>47625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0150" y="9525"/>
          <a:ext cx="17621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7030A0"/>
  </sheetPr>
  <dimension ref="A1:AC70"/>
  <sheetViews>
    <sheetView showGridLines="0" zoomScalePageLayoutView="0" workbookViewId="0" topLeftCell="A1">
      <selection activeCell="A1" sqref="A1:AA71"/>
    </sheetView>
  </sheetViews>
  <sheetFormatPr defaultColWidth="11.421875" defaultRowHeight="15"/>
  <cols>
    <col min="1" max="2" width="6.57421875" style="59" customWidth="1"/>
    <col min="3" max="6" width="11.421875" style="3" customWidth="1"/>
    <col min="7" max="8" width="11.421875" style="3" hidden="1" customWidth="1"/>
    <col min="9" max="9" width="8.8515625" style="4" customWidth="1"/>
    <col min="10" max="10" width="18.00390625" style="60" customWidth="1"/>
    <col min="11" max="12" width="3.140625" style="61" customWidth="1"/>
    <col min="13" max="13" width="3.140625" style="60" hidden="1" customWidth="1"/>
    <col min="14" max="14" width="19.421875" style="60" bestFit="1" customWidth="1"/>
    <col min="15" max="15" width="9.28125" style="7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21.0039062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3.28125" style="1" bestFit="1" customWidth="1"/>
    <col min="27" max="27" width="4.57421875" style="10" customWidth="1"/>
    <col min="28" max="28" width="15.28125" style="1" customWidth="1"/>
    <col min="29" max="16384" width="11.421875" style="1" customWidth="1"/>
  </cols>
  <sheetData>
    <row r="1" spans="1:27" ht="15" customHeight="1">
      <c r="A1" s="192" t="s">
        <v>49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</row>
    <row r="2" spans="1:27" ht="1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</row>
    <row r="3" spans="1:27" ht="1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</row>
    <row r="4" spans="1:14" ht="16.5" hidden="1">
      <c r="A4" s="2"/>
      <c r="B4" s="2"/>
      <c r="J4" s="5"/>
      <c r="K4" s="6"/>
      <c r="L4" s="6"/>
      <c r="M4" s="5"/>
      <c r="N4" s="5"/>
    </row>
    <row r="5" spans="1:14" ht="17.25" thickBot="1">
      <c r="A5" s="2"/>
      <c r="B5" s="2"/>
      <c r="J5" s="11" t="s">
        <v>0</v>
      </c>
      <c r="K5" s="12"/>
      <c r="L5" s="12"/>
      <c r="M5" s="11"/>
      <c r="N5" s="13">
        <v>43221</v>
      </c>
    </row>
    <row r="6" spans="1:14" ht="17.25" thickBot="1">
      <c r="A6" s="2"/>
      <c r="B6" s="86"/>
      <c r="C6" s="193" t="s">
        <v>1</v>
      </c>
      <c r="D6" s="194"/>
      <c r="E6" s="194"/>
      <c r="F6" s="195"/>
      <c r="J6" s="5"/>
      <c r="K6" s="6"/>
      <c r="L6" s="6"/>
      <c r="M6" s="5"/>
      <c r="N6" s="5"/>
    </row>
    <row r="7" spans="1:28" ht="17.25" thickBot="1">
      <c r="A7" s="14" t="s">
        <v>2</v>
      </c>
      <c r="B7" s="85" t="s">
        <v>3</v>
      </c>
      <c r="C7" s="196" t="s">
        <v>4</v>
      </c>
      <c r="D7" s="196"/>
      <c r="E7" s="197" t="s">
        <v>5</v>
      </c>
      <c r="F7" s="197"/>
      <c r="G7" s="198" t="s">
        <v>6</v>
      </c>
      <c r="H7" s="198"/>
      <c r="I7" s="15" t="s">
        <v>7</v>
      </c>
      <c r="J7" s="14" t="s">
        <v>8</v>
      </c>
      <c r="K7" s="199" t="s">
        <v>9</v>
      </c>
      <c r="L7" s="199"/>
      <c r="M7" s="199"/>
      <c r="N7" s="14" t="s">
        <v>10</v>
      </c>
      <c r="O7" s="16" t="s">
        <v>7</v>
      </c>
      <c r="P7" s="17"/>
      <c r="Q7" s="17"/>
      <c r="R7" s="17"/>
      <c r="S7" s="17"/>
      <c r="T7" s="17"/>
      <c r="U7" s="17"/>
      <c r="V7" s="17"/>
      <c r="W7" s="17"/>
      <c r="X7" s="17"/>
      <c r="Y7" s="18"/>
      <c r="Z7" s="17"/>
      <c r="AA7" s="19"/>
      <c r="AB7" s="17"/>
    </row>
    <row r="8" spans="1:28" ht="17.25" thickBot="1">
      <c r="A8" s="20" t="s">
        <v>56</v>
      </c>
      <c r="B8" s="21">
        <v>1</v>
      </c>
      <c r="C8" s="22"/>
      <c r="D8" s="23"/>
      <c r="E8" s="22"/>
      <c r="F8" s="23"/>
      <c r="G8" s="22"/>
      <c r="H8" s="23"/>
      <c r="I8" s="24">
        <f aca="true" t="shared" si="0" ref="I8:I39">IF(K8=2,3,IF(K8=0,0,IF(C8+E8=D8+F8,1.5,IF(C8+E8&gt;D8+F8,2,1))))</f>
        <v>0</v>
      </c>
      <c r="J8" s="25" t="s">
        <v>30</v>
      </c>
      <c r="K8" s="26">
        <f aca="true" t="shared" si="1" ref="K8:K39">IF(C8&gt;D8,1,0)+IF(E8&gt;F8,1,0)+IF(G8&gt;H8,1,0)</f>
        <v>0</v>
      </c>
      <c r="L8" s="26">
        <f aca="true" t="shared" si="2" ref="L8:L39">IF(C8&lt;D8,1,0)+IF(E8&lt;F8,1,0)+IF(G8&lt;H8,1,0)</f>
        <v>0</v>
      </c>
      <c r="M8" s="27"/>
      <c r="N8" s="25" t="s">
        <v>32</v>
      </c>
      <c r="O8" s="7">
        <f aca="true" t="shared" si="3" ref="O8:O39">IF(L8=2,3,IF(L8=0,0,IF(C8+E8=D8+F8,1.5,IF(C8+E8&lt;D8+F8,2,1))))</f>
        <v>0</v>
      </c>
      <c r="Q8" s="28"/>
      <c r="R8" s="29"/>
      <c r="S8" s="30" t="s">
        <v>12</v>
      </c>
      <c r="T8" s="31" t="s">
        <v>13</v>
      </c>
      <c r="U8" s="31" t="s">
        <v>14</v>
      </c>
      <c r="V8" s="32" t="s">
        <v>43</v>
      </c>
      <c r="W8" s="31" t="s">
        <v>15</v>
      </c>
      <c r="X8" s="31" t="s">
        <v>16</v>
      </c>
      <c r="Y8" s="33" t="s">
        <v>43</v>
      </c>
      <c r="Z8" s="34" t="s">
        <v>17</v>
      </c>
      <c r="AA8" s="35" t="s">
        <v>18</v>
      </c>
      <c r="AB8" s="36"/>
    </row>
    <row r="9" spans="1:29" ht="16.5">
      <c r="A9" s="20" t="s">
        <v>56</v>
      </c>
      <c r="B9" s="37">
        <v>2</v>
      </c>
      <c r="C9" s="38"/>
      <c r="D9" s="39"/>
      <c r="E9" s="38"/>
      <c r="F9" s="39"/>
      <c r="G9" s="38"/>
      <c r="H9" s="39"/>
      <c r="I9" s="24">
        <f t="shared" si="0"/>
        <v>0</v>
      </c>
      <c r="J9" s="25" t="s">
        <v>11</v>
      </c>
      <c r="K9" s="26">
        <f t="shared" si="1"/>
        <v>0</v>
      </c>
      <c r="L9" s="26">
        <f t="shared" si="2"/>
        <v>0</v>
      </c>
      <c r="M9" s="27"/>
      <c r="N9" s="25" t="s">
        <v>51</v>
      </c>
      <c r="O9" s="7">
        <f t="shared" si="3"/>
        <v>0</v>
      </c>
      <c r="Q9" s="40">
        <v>1</v>
      </c>
      <c r="R9" s="41"/>
      <c r="S9" s="42" t="s">
        <v>30</v>
      </c>
      <c r="T9" s="43">
        <f>SUMIF(J$8:J$69,S9,C$8:C$69)+SUMIF(N$8:N$69,S9,D$8:D$69)+SUMIF(J$8:J$69,S9,E$8:E$69)+SUMIF(N$8:N$69,S9,F$8:F$69)+SUMIF(J$8:J$69,S9,G$8:G$69)+SUMIF(N$8:N$69,S9,H$8:H$69)</f>
        <v>0</v>
      </c>
      <c r="U9" s="43">
        <f>SUMIF(J$8:J$69,S9,D$8:D$69)+SUMIF(N$8:N$69,S9,C$8:C$69)+SUMIF(J$8:J$69,S9,F$8:F$69)+SUMIF(N$8:N$69,S9,E$8:E$69)+SUMIF(J$8:J$69,S9,H$8:H$69)+SUMIF(N$8:N$69,S9,G$8:G$69)</f>
        <v>0</v>
      </c>
      <c r="V9" s="44">
        <f aca="true" t="shared" si="4" ref="V9:V22">_xlfn.IFERROR(T9/U9,0)</f>
        <v>0</v>
      </c>
      <c r="W9" s="43">
        <f>SUMIF(J$8:J$69,S9,K$8:K$69)+SUMIF(N$8:N$69,S9,L$8:L$69)</f>
        <v>0</v>
      </c>
      <c r="X9" s="43">
        <f>SUMIF(J$8:J$69,S9,L$8:L$69)+SUMIF(N$8:N$69,S9,$K$8:K$69)</f>
        <v>0</v>
      </c>
      <c r="Y9" s="45">
        <f aca="true" t="shared" si="5" ref="Y9:Y22">_xlfn.IFERROR(W9/X9,0)</f>
        <v>0</v>
      </c>
      <c r="Z9" s="46">
        <f>SUMIF(J$8:J$69,S9,I$8:I$69)+SUMIF(N$8:N$69,S9,O$8:O$69)</f>
        <v>0</v>
      </c>
      <c r="AA9" s="47">
        <f>RANK(Z9,Z$9:Z$22,0)</f>
        <v>1</v>
      </c>
      <c r="AC9" s="48"/>
    </row>
    <row r="10" spans="1:29" ht="16.5">
      <c r="A10" s="20" t="s">
        <v>54</v>
      </c>
      <c r="B10" s="37">
        <v>2</v>
      </c>
      <c r="C10" s="38"/>
      <c r="D10" s="39"/>
      <c r="E10" s="38"/>
      <c r="F10" s="39"/>
      <c r="G10" s="38"/>
      <c r="H10" s="39"/>
      <c r="I10" s="24">
        <f t="shared" si="0"/>
        <v>0</v>
      </c>
      <c r="J10" s="25" t="s">
        <v>32</v>
      </c>
      <c r="K10" s="26">
        <f t="shared" si="1"/>
        <v>0</v>
      </c>
      <c r="L10" s="26">
        <f t="shared" si="2"/>
        <v>0</v>
      </c>
      <c r="M10" s="27"/>
      <c r="N10" s="25" t="s">
        <v>11</v>
      </c>
      <c r="O10" s="7">
        <f t="shared" si="3"/>
        <v>0</v>
      </c>
      <c r="Q10" s="49">
        <v>2</v>
      </c>
      <c r="R10" s="41"/>
      <c r="S10" s="50" t="s">
        <v>32</v>
      </c>
      <c r="T10" s="51">
        <f>SUMIF(J$8:J$69,S10,C$8:C$69)+SUMIF(N$8:N$69,S10,D$8:D$69)+SUMIF(J$8:J$69,S10,E$8:E$69)+SUMIF(N$8:N$69,S10,F$8:F$69)+SUMIF(J$8:J$69,S10,G$8:G$69)+SUMIF(N$8:N$69,S10,H$8:H$69)</f>
        <v>0</v>
      </c>
      <c r="U10" s="51">
        <f>SUMIF(J$8:J$69,S10,D$8:D$69)+SUMIF(N$8:N$69,S10,C$8:C$69)+SUMIF(J$8:J$69,S10,F$8:F$69)+SUMIF(N$8:N$69,S10,E$8:E$69)+SUMIF(J$8:J$69,S10,H$8:H$69)+SUMIF(N$8:N$69,S10,G$8:G$69)</f>
        <v>0</v>
      </c>
      <c r="V10" s="44">
        <f t="shared" si="4"/>
        <v>0</v>
      </c>
      <c r="W10" s="51">
        <f>SUMIF(J$8:J$69,S10,K$8:K$69)+SUMIF(N$8:N$69,S10,L$8:L$69)</f>
        <v>0</v>
      </c>
      <c r="X10" s="51">
        <f>SUMIF(J$8:J$69,S10,L$8:L$69)+SUMIF(N$8:N$69,S10,$K$8:K$69)</f>
        <v>0</v>
      </c>
      <c r="Y10" s="45">
        <f t="shared" si="5"/>
        <v>0</v>
      </c>
      <c r="Z10" s="52">
        <f>SUMIF(J$8:J$69,S10,I$8:I$69)+SUMIF(N$8:N$69,S10,O$8:O$69)</f>
        <v>0</v>
      </c>
      <c r="AA10" s="53">
        <f>RANK(Z10,Z$9:Z$22,0)</f>
        <v>1</v>
      </c>
      <c r="AC10" s="48"/>
    </row>
    <row r="11" spans="1:29" ht="16.5">
      <c r="A11" s="20" t="s">
        <v>55</v>
      </c>
      <c r="B11" s="37">
        <v>2</v>
      </c>
      <c r="C11" s="38"/>
      <c r="D11" s="39"/>
      <c r="E11" s="38"/>
      <c r="F11" s="39"/>
      <c r="G11" s="38"/>
      <c r="H11" s="39"/>
      <c r="I11" s="24">
        <f t="shared" si="0"/>
        <v>0</v>
      </c>
      <c r="J11" s="25" t="s">
        <v>51</v>
      </c>
      <c r="K11" s="26">
        <f t="shared" si="1"/>
        <v>0</v>
      </c>
      <c r="L11" s="26">
        <f t="shared" si="2"/>
        <v>0</v>
      </c>
      <c r="M11" s="27"/>
      <c r="N11" s="25" t="s">
        <v>30</v>
      </c>
      <c r="O11" s="7">
        <f t="shared" si="3"/>
        <v>0</v>
      </c>
      <c r="Q11" s="49">
        <v>3</v>
      </c>
      <c r="R11" s="41"/>
      <c r="S11" s="50" t="s">
        <v>11</v>
      </c>
      <c r="T11" s="51">
        <f>SUMIF(J$8:J$69,S11,C$8:C$69)+SUMIF(N$8:N$69,S11,D$8:D$69)+SUMIF(J$8:J$69,S11,E$8:E$69)+SUMIF(N$8:N$69,S11,F$8:F$69)+SUMIF(J$8:J$69,S11,G$8:G$69)+SUMIF(N$8:N$69,S11,H$8:H$69)</f>
        <v>0</v>
      </c>
      <c r="U11" s="51">
        <f>SUMIF(J$8:J$69,S11,D$8:D$69)+SUMIF(N$8:N$69,S11,C$8:C$69)+SUMIF(J$8:J$69,S11,F$8:F$69)+SUMIF(N$8:N$69,S11,E$8:E$69)+SUMIF(J$8:J$69,S11,H$8:H$69)+SUMIF(N$8:N$69,S11,G$8:G$69)</f>
        <v>0</v>
      </c>
      <c r="V11" s="44">
        <f t="shared" si="4"/>
        <v>0</v>
      </c>
      <c r="W11" s="51">
        <f>SUMIF(J$8:J$69,S11,K$8:K$69)+SUMIF(N$8:N$69,S11,L$8:L$69)</f>
        <v>0</v>
      </c>
      <c r="X11" s="51">
        <f>SUMIF(J$8:J$69,S11,L$8:L$69)+SUMIF(N$8:N$69,S11,$K$8:K$69)</f>
        <v>0</v>
      </c>
      <c r="Y11" s="45">
        <f t="shared" si="5"/>
        <v>0</v>
      </c>
      <c r="Z11" s="52">
        <f>SUMIF(J$8:J$69,S11,I$8:I$69)+SUMIF(N$8:N$69,S11,O$8:O$69)</f>
        <v>0</v>
      </c>
      <c r="AA11" s="53">
        <f>RANK(Z11,Z$9:Z$22,0)</f>
        <v>1</v>
      </c>
      <c r="AC11" s="48"/>
    </row>
    <row r="12" spans="1:29" ht="16.5">
      <c r="A12" s="20" t="s">
        <v>44</v>
      </c>
      <c r="B12" s="37">
        <v>2</v>
      </c>
      <c r="C12" s="38"/>
      <c r="D12" s="39"/>
      <c r="E12" s="38"/>
      <c r="F12" s="39"/>
      <c r="G12" s="38"/>
      <c r="H12" s="39"/>
      <c r="I12" s="24">
        <f t="shared" si="0"/>
        <v>0</v>
      </c>
      <c r="J12" s="25" t="s">
        <v>32</v>
      </c>
      <c r="K12" s="26">
        <f t="shared" si="1"/>
        <v>0</v>
      </c>
      <c r="L12" s="26">
        <f t="shared" si="2"/>
        <v>0</v>
      </c>
      <c r="M12" s="27"/>
      <c r="N12" s="25" t="s">
        <v>51</v>
      </c>
      <c r="O12" s="7">
        <f t="shared" si="3"/>
        <v>0</v>
      </c>
      <c r="Q12" s="49">
        <v>4</v>
      </c>
      <c r="R12" s="41"/>
      <c r="S12" s="50" t="s">
        <v>51</v>
      </c>
      <c r="T12" s="51">
        <f>SUMIF(J$8:J$69,S12,C$8:C$69)+SUMIF(N$8:N$69,S12,D$8:D$69)+SUMIF(J$8:J$69,S12,E$8:E$69)+SUMIF(N$8:N$69,S12,F$8:F$69)+SUMIF(J$8:J$69,S12,G$8:G$69)+SUMIF(N$8:N$69,S12,H$8:H$69)</f>
        <v>0</v>
      </c>
      <c r="U12" s="51">
        <f>SUMIF(J$8:J$69,S12,D$8:D$69)+SUMIF(N$8:N$69,S12,C$8:C$69)+SUMIF(J$8:J$69,S12,F$8:F$69)+SUMIF(N$8:N$69,S12,E$8:E$69)+SUMIF(J$8:J$69,S12,H$8:H$69)+SUMIF(N$8:N$69,S12,G$8:G$69)</f>
        <v>0</v>
      </c>
      <c r="V12" s="44">
        <f t="shared" si="4"/>
        <v>0</v>
      </c>
      <c r="W12" s="51">
        <f>SUMIF(J$8:J$69,S12,K$8:K$69)+SUMIF(N$8:N$69,S12,L$8:L$69)</f>
        <v>0</v>
      </c>
      <c r="X12" s="51">
        <f>SUMIF(J$8:J$69,S12,L$8:L$69)+SUMIF(N$8:N$69,S12,$K$8:K$69)</f>
        <v>0</v>
      </c>
      <c r="Y12" s="45">
        <f t="shared" si="5"/>
        <v>0</v>
      </c>
      <c r="Z12" s="52">
        <f>SUMIF(J$8:J$69,S12,I$8:I$69)+SUMIF(N$8:N$69,S12,O$8:O$69)</f>
        <v>0</v>
      </c>
      <c r="AA12" s="53">
        <f>RANK(Z12,Z$9:Z$22,0)</f>
        <v>1</v>
      </c>
      <c r="AC12" s="48"/>
    </row>
    <row r="13" spans="1:29" ht="17.25" thickBot="1">
      <c r="A13" s="20" t="s">
        <v>53</v>
      </c>
      <c r="B13" s="37">
        <v>2</v>
      </c>
      <c r="C13" s="99"/>
      <c r="D13" s="100"/>
      <c r="E13" s="99"/>
      <c r="F13" s="100"/>
      <c r="G13" s="38"/>
      <c r="H13" s="39"/>
      <c r="I13" s="24">
        <f t="shared" si="0"/>
        <v>0</v>
      </c>
      <c r="J13" s="25" t="s">
        <v>30</v>
      </c>
      <c r="K13" s="26">
        <f t="shared" si="1"/>
        <v>0</v>
      </c>
      <c r="L13" s="26">
        <f t="shared" si="2"/>
        <v>0</v>
      </c>
      <c r="M13" s="27"/>
      <c r="N13" s="25" t="s">
        <v>11</v>
      </c>
      <c r="O13" s="7">
        <f t="shared" si="3"/>
        <v>0</v>
      </c>
      <c r="Q13" s="49">
        <v>5</v>
      </c>
      <c r="R13" s="41"/>
      <c r="S13" s="50" t="s">
        <v>19</v>
      </c>
      <c r="T13" s="51">
        <f>SUMIF(J$8:J$69,S13,C$8:C$69)+SUMIF(N$8:N$69,S13,D$8:D$69)+SUMIF(J$8:J$69,S13,E$8:E$69)+SUMIF(N$8:N$69,S13,F$8:F$69)+SUMIF(J$8:J$69,S13,G$8:G$69)+SUMIF(N$8:N$69,S13,H$8:H$69)</f>
        <v>0</v>
      </c>
      <c r="U13" s="51">
        <f>SUMIF(J$8:J$69,S13,D$8:D$69)+SUMIF(N$8:N$69,S13,C$8:C$69)+SUMIF(J$8:J$69,S13,F$8:F$69)+SUMIF(N$8:N$69,S13,E$8:E$69)+SUMIF(J$8:J$69,S13,H$8:H$69)+SUMIF(N$8:N$69,S13,G$8:G$69)</f>
        <v>0</v>
      </c>
      <c r="V13" s="44">
        <f t="shared" si="4"/>
        <v>0</v>
      </c>
      <c r="W13" s="51">
        <f>SUMIF(J$8:J$69,S13,K$8:K$69)+SUMIF(N$8:N$69,S13,L$8:L$69)</f>
        <v>0</v>
      </c>
      <c r="X13" s="51">
        <f>SUMIF(J$8:J$69,S13,L$8:L$69)+SUMIF(N$8:N$69,S13,$K$8:K$69)</f>
        <v>0</v>
      </c>
      <c r="Y13" s="45">
        <f t="shared" si="5"/>
        <v>0</v>
      </c>
      <c r="Z13" s="52">
        <f>SUMIF(J$8:J$69,S13,I$8:I$69)+SUMIF(N$8:N$69,S13,O$8:O$69)</f>
        <v>0</v>
      </c>
      <c r="AA13" s="53">
        <f>RANK(Z13,Z$9:Z$22,0)</f>
        <v>1</v>
      </c>
      <c r="AC13" s="48"/>
    </row>
    <row r="14" spans="1:29" ht="16.5" hidden="1">
      <c r="A14" s="20"/>
      <c r="B14" s="20"/>
      <c r="C14" s="96"/>
      <c r="D14" s="97"/>
      <c r="E14" s="96"/>
      <c r="F14" s="97"/>
      <c r="G14" s="38"/>
      <c r="H14" s="39"/>
      <c r="I14" s="24">
        <f t="shared" si="0"/>
        <v>0</v>
      </c>
      <c r="J14" s="25"/>
      <c r="K14" s="26">
        <f t="shared" si="1"/>
        <v>0</v>
      </c>
      <c r="L14" s="26">
        <f t="shared" si="2"/>
        <v>0</v>
      </c>
      <c r="M14" s="27"/>
      <c r="N14" s="25"/>
      <c r="O14" s="7">
        <f t="shared" si="3"/>
        <v>0</v>
      </c>
      <c r="Q14" s="49">
        <v>6</v>
      </c>
      <c r="R14" s="41"/>
      <c r="S14" s="50" t="s">
        <v>20</v>
      </c>
      <c r="T14" s="51">
        <f aca="true" t="shared" si="6" ref="T14:T22">SUMIF(J$8:J$69,S14,C$8:C$69)+SUMIF(N$8:N$69,S14,D$8:D$69)+SUMIF(J$8:J$69,S14,E$8:E$69)+SUMIF(N$8:N$69,S14,F$8:F$69)+SUMIF(J$8:J$69,S14,G$8:G$69)+SUMIF(N$8:N$69,S14,H$8:H$69)</f>
        <v>0</v>
      </c>
      <c r="U14" s="51">
        <f aca="true" t="shared" si="7" ref="U14:U22">SUMIF(J$8:J$69,S14,D$8:D$69)+SUMIF(N$8:N$69,S14,C$8:C$69)+SUMIF(J$8:J$69,S14,F$8:F$69)+SUMIF(N$8:N$69,S14,E$8:E$69)+SUMIF(J$8:J$69,S14,H$8:H$69)+SUMIF(N$8:N$69,S14,G$8:G$69)</f>
        <v>0</v>
      </c>
      <c r="V14" s="44">
        <f t="shared" si="4"/>
        <v>0</v>
      </c>
      <c r="W14" s="51">
        <f aca="true" t="shared" si="8" ref="W14:W22">SUMIF(J$8:J$69,S14,K$8:K$69)+SUMIF(N$8:N$69,S14,L$8:L$69)</f>
        <v>0</v>
      </c>
      <c r="X14" s="51">
        <f>SUMIF(J$8:J$69,S14,L$8:L$69)+SUMIF(N$8:N$69,S14,$K$8:K$69)</f>
        <v>0</v>
      </c>
      <c r="Y14" s="45">
        <f t="shared" si="5"/>
        <v>0</v>
      </c>
      <c r="Z14" s="52">
        <f aca="true" t="shared" si="9" ref="Z14:Z22">SUMIF(J$8:J$69,S14,I$8:I$69)+SUMIF(N$8:N$69,S14,O$8:O$69)</f>
        <v>0</v>
      </c>
      <c r="AA14" s="53">
        <f aca="true" t="shared" si="10" ref="AA14:AA22">RANK(Z14,Z$9:Z$22,0)</f>
        <v>1</v>
      </c>
      <c r="AC14" s="48"/>
    </row>
    <row r="15" spans="1:27" ht="16.5" hidden="1">
      <c r="A15" s="20"/>
      <c r="B15" s="20"/>
      <c r="C15" s="38"/>
      <c r="D15" s="39"/>
      <c r="E15" s="38"/>
      <c r="F15" s="39"/>
      <c r="G15" s="38"/>
      <c r="H15" s="39"/>
      <c r="I15" s="24">
        <f t="shared" si="0"/>
        <v>0</v>
      </c>
      <c r="J15" s="25"/>
      <c r="K15" s="26">
        <f t="shared" si="1"/>
        <v>0</v>
      </c>
      <c r="L15" s="26">
        <f t="shared" si="2"/>
        <v>0</v>
      </c>
      <c r="M15" s="27"/>
      <c r="N15" s="25"/>
      <c r="O15" s="7">
        <f t="shared" si="3"/>
        <v>0</v>
      </c>
      <c r="Q15" s="49">
        <v>7</v>
      </c>
      <c r="R15" s="41"/>
      <c r="S15" s="50" t="s">
        <v>21</v>
      </c>
      <c r="T15" s="51">
        <f t="shared" si="6"/>
        <v>0</v>
      </c>
      <c r="U15" s="51">
        <f t="shared" si="7"/>
        <v>0</v>
      </c>
      <c r="V15" s="44">
        <f t="shared" si="4"/>
        <v>0</v>
      </c>
      <c r="W15" s="51">
        <f t="shared" si="8"/>
        <v>0</v>
      </c>
      <c r="X15" s="51">
        <f>SUMIF(J$8:J$69,S15,L$8:L$69)+SUMIF(N$8:N$69,S15,$K$8:K$69)</f>
        <v>0</v>
      </c>
      <c r="Y15" s="45">
        <f t="shared" si="5"/>
        <v>0</v>
      </c>
      <c r="Z15" s="52">
        <f t="shared" si="9"/>
        <v>0</v>
      </c>
      <c r="AA15" s="53">
        <f t="shared" si="10"/>
        <v>1</v>
      </c>
    </row>
    <row r="16" spans="1:27" ht="16.5" hidden="1">
      <c r="A16" s="20"/>
      <c r="B16" s="20"/>
      <c r="C16" s="38"/>
      <c r="D16" s="39"/>
      <c r="E16" s="38"/>
      <c r="F16" s="39"/>
      <c r="G16" s="38"/>
      <c r="H16" s="39"/>
      <c r="I16" s="24">
        <f t="shared" si="0"/>
        <v>0</v>
      </c>
      <c r="J16" s="25"/>
      <c r="K16" s="26">
        <f t="shared" si="1"/>
        <v>0</v>
      </c>
      <c r="L16" s="26">
        <f t="shared" si="2"/>
        <v>0</v>
      </c>
      <c r="M16" s="27"/>
      <c r="N16" s="25"/>
      <c r="O16" s="7">
        <f t="shared" si="3"/>
        <v>0</v>
      </c>
      <c r="Q16" s="49">
        <v>8</v>
      </c>
      <c r="R16" s="41"/>
      <c r="S16" s="50" t="s">
        <v>22</v>
      </c>
      <c r="T16" s="51">
        <f t="shared" si="6"/>
        <v>0</v>
      </c>
      <c r="U16" s="51">
        <f t="shared" si="7"/>
        <v>0</v>
      </c>
      <c r="V16" s="44">
        <f t="shared" si="4"/>
        <v>0</v>
      </c>
      <c r="W16" s="51">
        <f t="shared" si="8"/>
        <v>0</v>
      </c>
      <c r="X16" s="51">
        <f>SUMIF(J$8:J$69,S16,L$8:L$69)+SUMIF(N$8:N$69,S16,$K$8:K$69)</f>
        <v>0</v>
      </c>
      <c r="Y16" s="45">
        <f t="shared" si="5"/>
        <v>0</v>
      </c>
      <c r="Z16" s="52">
        <f t="shared" si="9"/>
        <v>0</v>
      </c>
      <c r="AA16" s="53">
        <f t="shared" si="10"/>
        <v>1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t="shared" si="0"/>
        <v>0</v>
      </c>
      <c r="J17" s="25"/>
      <c r="K17" s="26">
        <f t="shared" si="1"/>
        <v>0</v>
      </c>
      <c r="L17" s="26">
        <f t="shared" si="2"/>
        <v>0</v>
      </c>
      <c r="M17" s="27"/>
      <c r="N17" s="25"/>
      <c r="O17" s="7">
        <f t="shared" si="3"/>
        <v>0</v>
      </c>
      <c r="Q17" s="49">
        <v>9</v>
      </c>
      <c r="R17" s="41"/>
      <c r="S17" s="50" t="s">
        <v>23</v>
      </c>
      <c r="T17" s="51">
        <f t="shared" si="6"/>
        <v>0</v>
      </c>
      <c r="U17" s="51">
        <f t="shared" si="7"/>
        <v>0</v>
      </c>
      <c r="V17" s="44">
        <f t="shared" si="4"/>
        <v>0</v>
      </c>
      <c r="W17" s="51">
        <f t="shared" si="8"/>
        <v>0</v>
      </c>
      <c r="X17" s="51">
        <f>SUMIF(J$8:J$69,S17,L$8:L$69)+SUMIF(N$8:N$69,S17,$K$8:K$69)</f>
        <v>0</v>
      </c>
      <c r="Y17" s="45">
        <f t="shared" si="5"/>
        <v>0</v>
      </c>
      <c r="Z17" s="52">
        <f t="shared" si="9"/>
        <v>0</v>
      </c>
      <c r="AA17" s="53">
        <f t="shared" si="10"/>
        <v>1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0"/>
        <v>0</v>
      </c>
      <c r="J18" s="25"/>
      <c r="K18" s="26">
        <f t="shared" si="1"/>
        <v>0</v>
      </c>
      <c r="L18" s="26">
        <f t="shared" si="2"/>
        <v>0</v>
      </c>
      <c r="M18" s="27"/>
      <c r="N18" s="25"/>
      <c r="O18" s="7">
        <f t="shared" si="3"/>
        <v>0</v>
      </c>
      <c r="Q18" s="49">
        <v>10</v>
      </c>
      <c r="R18" s="41"/>
      <c r="S18" s="50" t="s">
        <v>24</v>
      </c>
      <c r="T18" s="51">
        <f t="shared" si="6"/>
        <v>0</v>
      </c>
      <c r="U18" s="51">
        <f t="shared" si="7"/>
        <v>0</v>
      </c>
      <c r="V18" s="44">
        <f t="shared" si="4"/>
        <v>0</v>
      </c>
      <c r="W18" s="51">
        <f t="shared" si="8"/>
        <v>0</v>
      </c>
      <c r="X18" s="51">
        <f>SUMIF(J$8:J$69,S18,L$8:L$69)+SUMIF(N$8:N$69,S18,$K$8:K$69)</f>
        <v>0</v>
      </c>
      <c r="Y18" s="45">
        <f t="shared" si="5"/>
        <v>0</v>
      </c>
      <c r="Z18" s="52">
        <f t="shared" si="9"/>
        <v>0</v>
      </c>
      <c r="AA18" s="53">
        <f t="shared" si="10"/>
        <v>1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0"/>
        <v>0</v>
      </c>
      <c r="J19" s="25"/>
      <c r="K19" s="26">
        <f t="shared" si="1"/>
        <v>0</v>
      </c>
      <c r="L19" s="26">
        <f t="shared" si="2"/>
        <v>0</v>
      </c>
      <c r="M19" s="27"/>
      <c r="N19" s="25"/>
      <c r="O19" s="7">
        <f t="shared" si="3"/>
        <v>0</v>
      </c>
      <c r="Q19" s="49">
        <v>11</v>
      </c>
      <c r="R19" s="41"/>
      <c r="S19" s="50" t="s">
        <v>25</v>
      </c>
      <c r="T19" s="51">
        <f t="shared" si="6"/>
        <v>0</v>
      </c>
      <c r="U19" s="51">
        <f t="shared" si="7"/>
        <v>0</v>
      </c>
      <c r="V19" s="44">
        <f t="shared" si="4"/>
        <v>0</v>
      </c>
      <c r="W19" s="51">
        <f t="shared" si="8"/>
        <v>0</v>
      </c>
      <c r="X19" s="51">
        <f>SUMIF(J$8:J$69,S19,L$8:L$69)+SUMIF(N$8:N$69,S19,$K$8:K$69)</f>
        <v>0</v>
      </c>
      <c r="Y19" s="45">
        <f t="shared" si="5"/>
        <v>0</v>
      </c>
      <c r="Z19" s="52">
        <f t="shared" si="9"/>
        <v>0</v>
      </c>
      <c r="AA19" s="53">
        <f t="shared" si="10"/>
        <v>1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0"/>
        <v>0</v>
      </c>
      <c r="J20" s="25"/>
      <c r="K20" s="26">
        <f t="shared" si="1"/>
        <v>0</v>
      </c>
      <c r="L20" s="26">
        <f t="shared" si="2"/>
        <v>0</v>
      </c>
      <c r="M20" s="27"/>
      <c r="N20" s="25"/>
      <c r="O20" s="7">
        <f t="shared" si="3"/>
        <v>0</v>
      </c>
      <c r="Q20" s="49">
        <v>12</v>
      </c>
      <c r="R20" s="41"/>
      <c r="S20" s="50" t="s">
        <v>26</v>
      </c>
      <c r="T20" s="51">
        <f t="shared" si="6"/>
        <v>0</v>
      </c>
      <c r="U20" s="51">
        <f t="shared" si="7"/>
        <v>0</v>
      </c>
      <c r="V20" s="44">
        <f t="shared" si="4"/>
        <v>0</v>
      </c>
      <c r="W20" s="51">
        <f t="shared" si="8"/>
        <v>0</v>
      </c>
      <c r="X20" s="51">
        <f>SUMIF(J$8:J$69,S20,L$8:L$69)+SUMIF(N$8:N$69,S20,$K$8:K$69)</f>
        <v>0</v>
      </c>
      <c r="Y20" s="45">
        <f t="shared" si="5"/>
        <v>0</v>
      </c>
      <c r="Z20" s="52">
        <f t="shared" si="9"/>
        <v>0</v>
      </c>
      <c r="AA20" s="53">
        <f t="shared" si="10"/>
        <v>1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0"/>
        <v>0</v>
      </c>
      <c r="J21" s="25"/>
      <c r="K21" s="26">
        <f t="shared" si="1"/>
        <v>0</v>
      </c>
      <c r="L21" s="26">
        <f t="shared" si="2"/>
        <v>0</v>
      </c>
      <c r="M21" s="27"/>
      <c r="N21" s="25"/>
      <c r="O21" s="7">
        <f t="shared" si="3"/>
        <v>0</v>
      </c>
      <c r="Q21" s="49">
        <v>13</v>
      </c>
      <c r="R21" s="41"/>
      <c r="S21" s="50" t="s">
        <v>27</v>
      </c>
      <c r="T21" s="51">
        <f t="shared" si="6"/>
        <v>0</v>
      </c>
      <c r="U21" s="51">
        <f t="shared" si="7"/>
        <v>0</v>
      </c>
      <c r="V21" s="44">
        <f t="shared" si="4"/>
        <v>0</v>
      </c>
      <c r="W21" s="51">
        <f t="shared" si="8"/>
        <v>0</v>
      </c>
      <c r="X21" s="51">
        <f>SUMIF(J$8:J$69,S21,L$8:L$69)+SUMIF(N$8:N$69,S21,$K$8:K$69)</f>
        <v>0</v>
      </c>
      <c r="Y21" s="45">
        <f t="shared" si="5"/>
        <v>0</v>
      </c>
      <c r="Z21" s="52">
        <f t="shared" si="9"/>
        <v>0</v>
      </c>
      <c r="AA21" s="53">
        <f t="shared" si="10"/>
        <v>1</v>
      </c>
    </row>
    <row r="22" spans="1:27" ht="16.5" hidden="1">
      <c r="A22" s="20"/>
      <c r="B22" s="20"/>
      <c r="C22" s="38"/>
      <c r="D22" s="39"/>
      <c r="E22" s="38"/>
      <c r="F22" s="39"/>
      <c r="G22" s="38"/>
      <c r="H22" s="39"/>
      <c r="I22" s="24">
        <f t="shared" si="0"/>
        <v>0</v>
      </c>
      <c r="J22" s="25"/>
      <c r="K22" s="26">
        <f t="shared" si="1"/>
        <v>0</v>
      </c>
      <c r="L22" s="26">
        <f t="shared" si="2"/>
        <v>0</v>
      </c>
      <c r="M22" s="27"/>
      <c r="N22" s="25"/>
      <c r="O22" s="7">
        <f t="shared" si="3"/>
        <v>0</v>
      </c>
      <c r="Q22" s="49">
        <v>14</v>
      </c>
      <c r="R22" s="41"/>
      <c r="S22" s="50" t="s">
        <v>28</v>
      </c>
      <c r="T22" s="51">
        <f t="shared" si="6"/>
        <v>0</v>
      </c>
      <c r="U22" s="51">
        <f t="shared" si="7"/>
        <v>0</v>
      </c>
      <c r="V22" s="44">
        <f t="shared" si="4"/>
        <v>0</v>
      </c>
      <c r="W22" s="51">
        <f t="shared" si="8"/>
        <v>0</v>
      </c>
      <c r="X22" s="51">
        <f>SUMIF(J$8:J$69,S22,L$8:L$69)+SUMIF(N$8:N$69,S22,$K$8:K$69)</f>
        <v>0</v>
      </c>
      <c r="Y22" s="45">
        <f t="shared" si="5"/>
        <v>0</v>
      </c>
      <c r="Z22" s="52">
        <f t="shared" si="9"/>
        <v>0</v>
      </c>
      <c r="AA22" s="53">
        <f t="shared" si="10"/>
        <v>1</v>
      </c>
    </row>
    <row r="23" spans="1:25" ht="16.5" hidden="1">
      <c r="A23" s="54"/>
      <c r="B23" s="54"/>
      <c r="C23" s="38"/>
      <c r="D23" s="39"/>
      <c r="E23" s="38"/>
      <c r="F23" s="39"/>
      <c r="G23" s="38"/>
      <c r="H23" s="39"/>
      <c r="I23" s="24">
        <f t="shared" si="0"/>
        <v>0</v>
      </c>
      <c r="J23" s="25"/>
      <c r="K23" s="26">
        <f t="shared" si="1"/>
        <v>0</v>
      </c>
      <c r="L23" s="26">
        <f t="shared" si="2"/>
        <v>0</v>
      </c>
      <c r="M23" s="27"/>
      <c r="N23" s="25"/>
      <c r="O23" s="7">
        <f t="shared" si="3"/>
        <v>0</v>
      </c>
      <c r="S23" s="48"/>
      <c r="T23" s="48"/>
      <c r="U23" s="48"/>
      <c r="V23" s="48"/>
      <c r="W23" s="48"/>
      <c r="X23" s="48"/>
      <c r="Y23" s="55"/>
    </row>
    <row r="24" spans="1:25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0"/>
        <v>0</v>
      </c>
      <c r="J24" s="25"/>
      <c r="K24" s="26">
        <f t="shared" si="1"/>
        <v>0</v>
      </c>
      <c r="L24" s="26">
        <f t="shared" si="2"/>
        <v>0</v>
      </c>
      <c r="M24" s="27"/>
      <c r="N24" s="25"/>
      <c r="O24" s="7">
        <f t="shared" si="3"/>
        <v>0</v>
      </c>
      <c r="S24" s="48"/>
      <c r="T24" s="48"/>
      <c r="U24" s="48"/>
      <c r="V24" s="48"/>
      <c r="W24" s="48"/>
      <c r="X24" s="48"/>
      <c r="Y24" s="55"/>
    </row>
    <row r="25" spans="1:19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0"/>
        <v>0</v>
      </c>
      <c r="J25" s="25"/>
      <c r="K25" s="26">
        <f t="shared" si="1"/>
        <v>0</v>
      </c>
      <c r="L25" s="26">
        <f t="shared" si="2"/>
        <v>0</v>
      </c>
      <c r="M25" s="27"/>
      <c r="N25" s="25"/>
      <c r="O25" s="7">
        <f t="shared" si="3"/>
        <v>0</v>
      </c>
      <c r="R25" s="48"/>
      <c r="S25" s="48"/>
    </row>
    <row r="26" spans="1:19" ht="16.5" hidden="1">
      <c r="A26" s="20"/>
      <c r="B26" s="20"/>
      <c r="C26" s="38"/>
      <c r="D26" s="39"/>
      <c r="E26" s="38"/>
      <c r="F26" s="39"/>
      <c r="G26" s="38"/>
      <c r="H26" s="39"/>
      <c r="I26" s="24">
        <f t="shared" si="0"/>
        <v>0</v>
      </c>
      <c r="J26" s="25"/>
      <c r="K26" s="26">
        <f t="shared" si="1"/>
        <v>0</v>
      </c>
      <c r="L26" s="26">
        <f t="shared" si="2"/>
        <v>0</v>
      </c>
      <c r="M26" s="27"/>
      <c r="N26" s="25"/>
      <c r="O26" s="7">
        <f t="shared" si="3"/>
        <v>0</v>
      </c>
      <c r="R26" s="48"/>
      <c r="S26" s="48"/>
    </row>
    <row r="27" spans="1:19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0"/>
        <v>0</v>
      </c>
      <c r="J27" s="25"/>
      <c r="K27" s="26">
        <f t="shared" si="1"/>
        <v>0</v>
      </c>
      <c r="L27" s="26">
        <f t="shared" si="2"/>
        <v>0</v>
      </c>
      <c r="M27" s="27"/>
      <c r="N27" s="25"/>
      <c r="O27" s="7">
        <f t="shared" si="3"/>
        <v>0</v>
      </c>
      <c r="R27" s="48"/>
      <c r="S27" s="48"/>
    </row>
    <row r="28" spans="1:15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0"/>
        <v>0</v>
      </c>
      <c r="J28" s="25"/>
      <c r="K28" s="26">
        <f t="shared" si="1"/>
        <v>0</v>
      </c>
      <c r="L28" s="26">
        <f t="shared" si="2"/>
        <v>0</v>
      </c>
      <c r="M28" s="27"/>
      <c r="N28" s="25"/>
      <c r="O28" s="7">
        <f t="shared" si="3"/>
        <v>0</v>
      </c>
    </row>
    <row r="29" spans="1:15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0"/>
        <v>0</v>
      </c>
      <c r="J29" s="25"/>
      <c r="K29" s="26">
        <f t="shared" si="1"/>
        <v>0</v>
      </c>
      <c r="L29" s="26">
        <f t="shared" si="2"/>
        <v>0</v>
      </c>
      <c r="M29" s="27"/>
      <c r="N29" s="25"/>
      <c r="O29" s="7">
        <f t="shared" si="3"/>
        <v>0</v>
      </c>
    </row>
    <row r="30" spans="1:15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0"/>
        <v>0</v>
      </c>
      <c r="J30" s="25"/>
      <c r="K30" s="26">
        <f t="shared" si="1"/>
        <v>0</v>
      </c>
      <c r="L30" s="26">
        <f t="shared" si="2"/>
        <v>0</v>
      </c>
      <c r="M30" s="27"/>
      <c r="N30" s="25"/>
      <c r="O30" s="7">
        <f t="shared" si="3"/>
        <v>0</v>
      </c>
    </row>
    <row r="31" spans="1:15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0"/>
        <v>0</v>
      </c>
      <c r="J31" s="25"/>
      <c r="K31" s="26">
        <f t="shared" si="1"/>
        <v>0</v>
      </c>
      <c r="L31" s="26">
        <f t="shared" si="2"/>
        <v>0</v>
      </c>
      <c r="M31" s="27"/>
      <c r="N31" s="25"/>
      <c r="O31" s="7">
        <f t="shared" si="3"/>
        <v>0</v>
      </c>
    </row>
    <row r="32" spans="1:15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0"/>
        <v>0</v>
      </c>
      <c r="J32" s="25"/>
      <c r="K32" s="26">
        <f t="shared" si="1"/>
        <v>0</v>
      </c>
      <c r="L32" s="26">
        <f t="shared" si="2"/>
        <v>0</v>
      </c>
      <c r="M32" s="27"/>
      <c r="N32" s="25"/>
      <c r="O32" s="7">
        <f t="shared" si="3"/>
        <v>0</v>
      </c>
    </row>
    <row r="33" spans="1:15" s="1" customFormat="1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0"/>
        <v>0</v>
      </c>
      <c r="J33" s="25"/>
      <c r="K33" s="26">
        <f t="shared" si="1"/>
        <v>0</v>
      </c>
      <c r="L33" s="26">
        <f t="shared" si="2"/>
        <v>0</v>
      </c>
      <c r="M33" s="27"/>
      <c r="N33" s="25"/>
      <c r="O33" s="7">
        <f t="shared" si="3"/>
        <v>0</v>
      </c>
    </row>
    <row r="34" spans="1:15" s="1" customFormat="1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0"/>
        <v>0</v>
      </c>
      <c r="J34" s="25"/>
      <c r="K34" s="26">
        <f t="shared" si="1"/>
        <v>0</v>
      </c>
      <c r="L34" s="26">
        <f t="shared" si="2"/>
        <v>0</v>
      </c>
      <c r="M34" s="27"/>
      <c r="N34" s="25"/>
      <c r="O34" s="7">
        <f t="shared" si="3"/>
        <v>0</v>
      </c>
    </row>
    <row r="35" spans="1:15" s="1" customFormat="1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0"/>
        <v>0</v>
      </c>
      <c r="J35" s="25"/>
      <c r="K35" s="26">
        <f t="shared" si="1"/>
        <v>0</v>
      </c>
      <c r="L35" s="26">
        <f t="shared" si="2"/>
        <v>0</v>
      </c>
      <c r="M35" s="27"/>
      <c r="N35" s="25"/>
      <c r="O35" s="7">
        <f t="shared" si="3"/>
        <v>0</v>
      </c>
    </row>
    <row r="36" spans="1:15" s="1" customFormat="1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0"/>
        <v>0</v>
      </c>
      <c r="J36" s="25"/>
      <c r="K36" s="26">
        <f t="shared" si="1"/>
        <v>0</v>
      </c>
      <c r="L36" s="26">
        <f t="shared" si="2"/>
        <v>0</v>
      </c>
      <c r="M36" s="27"/>
      <c r="N36" s="25"/>
      <c r="O36" s="7">
        <f t="shared" si="3"/>
        <v>0</v>
      </c>
    </row>
    <row r="37" spans="1:15" s="1" customFormat="1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0"/>
        <v>0</v>
      </c>
      <c r="J37" s="25"/>
      <c r="K37" s="26">
        <f t="shared" si="1"/>
        <v>0</v>
      </c>
      <c r="L37" s="26">
        <f t="shared" si="2"/>
        <v>0</v>
      </c>
      <c r="M37" s="27"/>
      <c r="N37" s="25"/>
      <c r="O37" s="7">
        <f t="shared" si="3"/>
        <v>0</v>
      </c>
    </row>
    <row r="38" spans="1:15" s="1" customFormat="1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0"/>
        <v>0</v>
      </c>
      <c r="J38" s="25"/>
      <c r="K38" s="26">
        <f t="shared" si="1"/>
        <v>0</v>
      </c>
      <c r="L38" s="26">
        <f t="shared" si="2"/>
        <v>0</v>
      </c>
      <c r="M38" s="27"/>
      <c r="N38" s="25"/>
      <c r="O38" s="7">
        <f t="shared" si="3"/>
        <v>0</v>
      </c>
    </row>
    <row r="39" spans="1:15" s="1" customFormat="1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0"/>
        <v>0</v>
      </c>
      <c r="J39" s="25"/>
      <c r="K39" s="26">
        <f t="shared" si="1"/>
        <v>0</v>
      </c>
      <c r="L39" s="26">
        <f t="shared" si="2"/>
        <v>0</v>
      </c>
      <c r="M39" s="27"/>
      <c r="N39" s="25"/>
      <c r="O39" s="7">
        <f t="shared" si="3"/>
        <v>0</v>
      </c>
    </row>
    <row r="40" spans="1:15" s="1" customFormat="1" ht="16.5" hidden="1">
      <c r="A40" s="56"/>
      <c r="B40" s="56"/>
      <c r="C40" s="38"/>
      <c r="D40" s="39"/>
      <c r="E40" s="38"/>
      <c r="F40" s="39"/>
      <c r="G40" s="38"/>
      <c r="H40" s="39"/>
      <c r="I40" s="24">
        <f aca="true" t="shared" si="11" ref="I40:I69">IF(K40=2,3,IF(K40=0,0,IF(C40+E40=D40+F40,1.5,IF(C40+E40&gt;D40+F40,2,1))))</f>
        <v>0</v>
      </c>
      <c r="J40" s="25"/>
      <c r="K40" s="26">
        <f aca="true" t="shared" si="12" ref="K40:K69">IF(C40&gt;D40,1,0)+IF(E40&gt;F40,1,0)+IF(G40&gt;H40,1,0)</f>
        <v>0</v>
      </c>
      <c r="L40" s="26">
        <f aca="true" t="shared" si="13" ref="L40:L69">IF(C40&lt;D40,1,0)+IF(E40&lt;F40,1,0)+IF(G40&lt;H40,1,0)</f>
        <v>0</v>
      </c>
      <c r="M40" s="27"/>
      <c r="N40" s="25"/>
      <c r="O40" s="7">
        <f aca="true" t="shared" si="14" ref="O40:O69">IF(L40=2,3,IF(L40=0,0,IF(C40+E40=D40+F40,1.5,IF(C40+E40&lt;D40+F40,2,1))))</f>
        <v>0</v>
      </c>
    </row>
    <row r="41" spans="1:15" s="1" customFormat="1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11"/>
        <v>0</v>
      </c>
      <c r="J41" s="25"/>
      <c r="K41" s="26">
        <f t="shared" si="12"/>
        <v>0</v>
      </c>
      <c r="L41" s="26">
        <f t="shared" si="13"/>
        <v>0</v>
      </c>
      <c r="M41" s="27"/>
      <c r="N41" s="25"/>
      <c r="O41" s="7">
        <f t="shared" si="14"/>
        <v>0</v>
      </c>
    </row>
    <row r="42" spans="1:15" s="1" customFormat="1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11"/>
        <v>0</v>
      </c>
      <c r="J42" s="25"/>
      <c r="K42" s="26">
        <f t="shared" si="12"/>
        <v>0</v>
      </c>
      <c r="L42" s="26">
        <f t="shared" si="13"/>
        <v>0</v>
      </c>
      <c r="M42" s="27"/>
      <c r="N42" s="25"/>
      <c r="O42" s="7">
        <f t="shared" si="14"/>
        <v>0</v>
      </c>
    </row>
    <row r="43" spans="1:15" s="1" customFormat="1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11"/>
        <v>0</v>
      </c>
      <c r="J43" s="25"/>
      <c r="K43" s="26">
        <f t="shared" si="12"/>
        <v>0</v>
      </c>
      <c r="L43" s="26">
        <f t="shared" si="13"/>
        <v>0</v>
      </c>
      <c r="M43" s="27"/>
      <c r="N43" s="25"/>
      <c r="O43" s="7">
        <f t="shared" si="14"/>
        <v>0</v>
      </c>
    </row>
    <row r="44" spans="1:15" s="1" customFormat="1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11"/>
        <v>0</v>
      </c>
      <c r="J44" s="25"/>
      <c r="K44" s="26">
        <f t="shared" si="12"/>
        <v>0</v>
      </c>
      <c r="L44" s="26">
        <f t="shared" si="13"/>
        <v>0</v>
      </c>
      <c r="M44" s="27"/>
      <c r="N44" s="25"/>
      <c r="O44" s="7">
        <f t="shared" si="14"/>
        <v>0</v>
      </c>
    </row>
    <row r="45" spans="1:15" s="1" customFormat="1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11"/>
        <v>0</v>
      </c>
      <c r="J45" s="25"/>
      <c r="K45" s="26">
        <f t="shared" si="12"/>
        <v>0</v>
      </c>
      <c r="L45" s="26">
        <f t="shared" si="13"/>
        <v>0</v>
      </c>
      <c r="M45" s="27"/>
      <c r="N45" s="25"/>
      <c r="O45" s="7">
        <f t="shared" si="14"/>
        <v>0</v>
      </c>
    </row>
    <row r="46" spans="1:15" s="1" customFormat="1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11"/>
        <v>0</v>
      </c>
      <c r="J46" s="25"/>
      <c r="K46" s="26">
        <f t="shared" si="12"/>
        <v>0</v>
      </c>
      <c r="L46" s="26">
        <f t="shared" si="13"/>
        <v>0</v>
      </c>
      <c r="M46" s="27"/>
      <c r="N46" s="25"/>
      <c r="O46" s="7">
        <f t="shared" si="14"/>
        <v>0</v>
      </c>
    </row>
    <row r="47" spans="1:15" s="1" customFormat="1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11"/>
        <v>0</v>
      </c>
      <c r="J47" s="25"/>
      <c r="K47" s="26">
        <f t="shared" si="12"/>
        <v>0</v>
      </c>
      <c r="L47" s="26">
        <f t="shared" si="13"/>
        <v>0</v>
      </c>
      <c r="M47" s="27"/>
      <c r="N47" s="25"/>
      <c r="O47" s="7">
        <f t="shared" si="14"/>
        <v>0</v>
      </c>
    </row>
    <row r="48" spans="1:15" s="1" customFormat="1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11"/>
        <v>0</v>
      </c>
      <c r="J48" s="25"/>
      <c r="K48" s="26">
        <f t="shared" si="12"/>
        <v>0</v>
      </c>
      <c r="L48" s="26">
        <f t="shared" si="13"/>
        <v>0</v>
      </c>
      <c r="M48" s="27"/>
      <c r="N48" s="25"/>
      <c r="O48" s="7">
        <f t="shared" si="14"/>
        <v>0</v>
      </c>
    </row>
    <row r="49" spans="1:15" s="1" customFormat="1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11"/>
        <v>0</v>
      </c>
      <c r="J49" s="25"/>
      <c r="K49" s="26">
        <f t="shared" si="12"/>
        <v>0</v>
      </c>
      <c r="L49" s="26">
        <f t="shared" si="13"/>
        <v>0</v>
      </c>
      <c r="M49" s="27"/>
      <c r="N49" s="25"/>
      <c r="O49" s="7">
        <f t="shared" si="14"/>
        <v>0</v>
      </c>
    </row>
    <row r="50" spans="1:15" s="1" customFormat="1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11"/>
        <v>0</v>
      </c>
      <c r="J50" s="25"/>
      <c r="K50" s="26">
        <f t="shared" si="12"/>
        <v>0</v>
      </c>
      <c r="L50" s="26">
        <f t="shared" si="13"/>
        <v>0</v>
      </c>
      <c r="M50" s="27"/>
      <c r="N50" s="25"/>
      <c r="O50" s="7">
        <f t="shared" si="14"/>
        <v>0</v>
      </c>
    </row>
    <row r="51" spans="1:15" s="1" customFormat="1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11"/>
        <v>0</v>
      </c>
      <c r="J51" s="25"/>
      <c r="K51" s="26">
        <f t="shared" si="12"/>
        <v>0</v>
      </c>
      <c r="L51" s="26">
        <f t="shared" si="13"/>
        <v>0</v>
      </c>
      <c r="M51" s="27"/>
      <c r="N51" s="25"/>
      <c r="O51" s="7">
        <f t="shared" si="14"/>
        <v>0</v>
      </c>
    </row>
    <row r="52" spans="1:15" s="1" customFormat="1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11"/>
        <v>0</v>
      </c>
      <c r="J52" s="25"/>
      <c r="K52" s="26">
        <f t="shared" si="12"/>
        <v>0</v>
      </c>
      <c r="L52" s="26">
        <f t="shared" si="13"/>
        <v>0</v>
      </c>
      <c r="M52" s="27"/>
      <c r="N52" s="25"/>
      <c r="O52" s="7">
        <f t="shared" si="14"/>
        <v>0</v>
      </c>
    </row>
    <row r="53" spans="1:15" s="1" customFormat="1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11"/>
        <v>0</v>
      </c>
      <c r="J53" s="25"/>
      <c r="K53" s="26">
        <f t="shared" si="12"/>
        <v>0</v>
      </c>
      <c r="L53" s="26">
        <f t="shared" si="13"/>
        <v>0</v>
      </c>
      <c r="M53" s="27"/>
      <c r="N53" s="25"/>
      <c r="O53" s="7">
        <f t="shared" si="14"/>
        <v>0</v>
      </c>
    </row>
    <row r="54" spans="1:15" s="1" customFormat="1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11"/>
        <v>0</v>
      </c>
      <c r="J54" s="25"/>
      <c r="K54" s="26">
        <f t="shared" si="12"/>
        <v>0</v>
      </c>
      <c r="L54" s="26">
        <f t="shared" si="13"/>
        <v>0</v>
      </c>
      <c r="M54" s="27"/>
      <c r="N54" s="25"/>
      <c r="O54" s="7">
        <f t="shared" si="14"/>
        <v>0</v>
      </c>
    </row>
    <row r="55" spans="1:15" s="1" customFormat="1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11"/>
        <v>0</v>
      </c>
      <c r="J55" s="25"/>
      <c r="K55" s="26">
        <f t="shared" si="12"/>
        <v>0</v>
      </c>
      <c r="L55" s="26">
        <f t="shared" si="13"/>
        <v>0</v>
      </c>
      <c r="M55" s="27"/>
      <c r="N55" s="25"/>
      <c r="O55" s="7">
        <f t="shared" si="14"/>
        <v>0</v>
      </c>
    </row>
    <row r="56" spans="1:15" s="1" customFormat="1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11"/>
        <v>0</v>
      </c>
      <c r="J56" s="25"/>
      <c r="K56" s="26">
        <f t="shared" si="12"/>
        <v>0</v>
      </c>
      <c r="L56" s="26">
        <f t="shared" si="13"/>
        <v>0</v>
      </c>
      <c r="M56" s="27"/>
      <c r="N56" s="25"/>
      <c r="O56" s="7">
        <f t="shared" si="14"/>
        <v>0</v>
      </c>
    </row>
    <row r="57" spans="1:15" s="1" customFormat="1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11"/>
        <v>0</v>
      </c>
      <c r="J57" s="25"/>
      <c r="K57" s="26">
        <f t="shared" si="12"/>
        <v>0</v>
      </c>
      <c r="L57" s="26">
        <f t="shared" si="13"/>
        <v>0</v>
      </c>
      <c r="M57" s="27"/>
      <c r="N57" s="25"/>
      <c r="O57" s="7">
        <f t="shared" si="14"/>
        <v>0</v>
      </c>
    </row>
    <row r="58" spans="1:15" s="1" customFormat="1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11"/>
        <v>0</v>
      </c>
      <c r="J58" s="25"/>
      <c r="K58" s="26">
        <f t="shared" si="12"/>
        <v>0</v>
      </c>
      <c r="L58" s="26">
        <f t="shared" si="13"/>
        <v>0</v>
      </c>
      <c r="M58" s="27"/>
      <c r="N58" s="25"/>
      <c r="O58" s="7">
        <f t="shared" si="14"/>
        <v>0</v>
      </c>
    </row>
    <row r="59" spans="1:15" s="1" customFormat="1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11"/>
        <v>0</v>
      </c>
      <c r="J59" s="25"/>
      <c r="K59" s="26">
        <f t="shared" si="12"/>
        <v>0</v>
      </c>
      <c r="L59" s="26">
        <f t="shared" si="13"/>
        <v>0</v>
      </c>
      <c r="M59" s="27"/>
      <c r="N59" s="25"/>
      <c r="O59" s="7">
        <f t="shared" si="14"/>
        <v>0</v>
      </c>
    </row>
    <row r="60" spans="1:15" s="1" customFormat="1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11"/>
        <v>0</v>
      </c>
      <c r="J60" s="25"/>
      <c r="K60" s="26">
        <f t="shared" si="12"/>
        <v>0</v>
      </c>
      <c r="L60" s="26">
        <f t="shared" si="13"/>
        <v>0</v>
      </c>
      <c r="M60" s="27"/>
      <c r="N60" s="25"/>
      <c r="O60" s="7">
        <f t="shared" si="14"/>
        <v>0</v>
      </c>
    </row>
    <row r="61" spans="1:15" s="1" customFormat="1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11"/>
        <v>0</v>
      </c>
      <c r="J61" s="25"/>
      <c r="K61" s="26">
        <f t="shared" si="12"/>
        <v>0</v>
      </c>
      <c r="L61" s="26">
        <f t="shared" si="13"/>
        <v>0</v>
      </c>
      <c r="M61" s="27"/>
      <c r="N61" s="25"/>
      <c r="O61" s="7">
        <f t="shared" si="14"/>
        <v>0</v>
      </c>
    </row>
    <row r="62" spans="1:15" s="1" customFormat="1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11"/>
        <v>0</v>
      </c>
      <c r="J62" s="25"/>
      <c r="K62" s="26">
        <f t="shared" si="12"/>
        <v>0</v>
      </c>
      <c r="L62" s="26">
        <f t="shared" si="13"/>
        <v>0</v>
      </c>
      <c r="M62" s="27"/>
      <c r="N62" s="25"/>
      <c r="O62" s="7">
        <f t="shared" si="14"/>
        <v>0</v>
      </c>
    </row>
    <row r="63" spans="1:15" s="1" customFormat="1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11"/>
        <v>0</v>
      </c>
      <c r="J63" s="25"/>
      <c r="K63" s="26">
        <f t="shared" si="12"/>
        <v>0</v>
      </c>
      <c r="L63" s="26">
        <f t="shared" si="13"/>
        <v>0</v>
      </c>
      <c r="M63" s="27"/>
      <c r="N63" s="25"/>
      <c r="O63" s="7">
        <f t="shared" si="14"/>
        <v>0</v>
      </c>
    </row>
    <row r="64" spans="1:15" s="1" customFormat="1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11"/>
        <v>0</v>
      </c>
      <c r="J64" s="25"/>
      <c r="K64" s="26">
        <f t="shared" si="12"/>
        <v>0</v>
      </c>
      <c r="L64" s="26">
        <f t="shared" si="13"/>
        <v>0</v>
      </c>
      <c r="M64" s="27"/>
      <c r="N64" s="25"/>
      <c r="O64" s="7">
        <f t="shared" si="14"/>
        <v>0</v>
      </c>
    </row>
    <row r="65" spans="1:15" s="1" customFormat="1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11"/>
        <v>0</v>
      </c>
      <c r="J65" s="25"/>
      <c r="K65" s="26">
        <f t="shared" si="12"/>
        <v>0</v>
      </c>
      <c r="L65" s="26">
        <f t="shared" si="13"/>
        <v>0</v>
      </c>
      <c r="M65" s="27"/>
      <c r="N65" s="25"/>
      <c r="O65" s="7">
        <f t="shared" si="14"/>
        <v>0</v>
      </c>
    </row>
    <row r="66" spans="1:15" s="1" customFormat="1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11"/>
        <v>0</v>
      </c>
      <c r="J66" s="25"/>
      <c r="K66" s="26">
        <f t="shared" si="12"/>
        <v>0</v>
      </c>
      <c r="L66" s="26">
        <f t="shared" si="13"/>
        <v>0</v>
      </c>
      <c r="M66" s="27"/>
      <c r="N66" s="25"/>
      <c r="O66" s="7">
        <f t="shared" si="14"/>
        <v>0</v>
      </c>
    </row>
    <row r="67" spans="1:15" s="1" customFormat="1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11"/>
        <v>0</v>
      </c>
      <c r="J67" s="25"/>
      <c r="K67" s="26">
        <f t="shared" si="12"/>
        <v>0</v>
      </c>
      <c r="L67" s="26">
        <f t="shared" si="13"/>
        <v>0</v>
      </c>
      <c r="M67" s="27"/>
      <c r="N67" s="25"/>
      <c r="O67" s="7">
        <f t="shared" si="14"/>
        <v>0</v>
      </c>
    </row>
    <row r="68" spans="1:15" s="1" customFormat="1" ht="16.5" hidden="1">
      <c r="A68" s="56"/>
      <c r="B68" s="56"/>
      <c r="C68" s="38"/>
      <c r="D68" s="39"/>
      <c r="E68" s="38"/>
      <c r="F68" s="39"/>
      <c r="G68" s="38"/>
      <c r="H68" s="39"/>
      <c r="I68" s="24">
        <f t="shared" si="11"/>
        <v>0</v>
      </c>
      <c r="J68" s="25"/>
      <c r="K68" s="26">
        <f t="shared" si="12"/>
        <v>0</v>
      </c>
      <c r="L68" s="26">
        <f t="shared" si="13"/>
        <v>0</v>
      </c>
      <c r="M68" s="27"/>
      <c r="N68" s="25"/>
      <c r="O68" s="7">
        <f t="shared" si="14"/>
        <v>0</v>
      </c>
    </row>
    <row r="69" spans="1:15" s="1" customFormat="1" ht="17.25" hidden="1" thickBot="1">
      <c r="A69" s="56"/>
      <c r="B69" s="56"/>
      <c r="C69" s="57"/>
      <c r="D69" s="58"/>
      <c r="E69" s="57"/>
      <c r="F69" s="58"/>
      <c r="G69" s="57"/>
      <c r="H69" s="58"/>
      <c r="I69" s="24">
        <f t="shared" si="11"/>
        <v>0</v>
      </c>
      <c r="J69" s="25"/>
      <c r="K69" s="26">
        <f t="shared" si="12"/>
        <v>0</v>
      </c>
      <c r="L69" s="26">
        <f t="shared" si="13"/>
        <v>0</v>
      </c>
      <c r="M69" s="27"/>
      <c r="N69" s="25"/>
      <c r="O69" s="7">
        <f t="shared" si="14"/>
        <v>0</v>
      </c>
    </row>
    <row r="70" spans="1:15" s="1" customFormat="1" ht="16.5">
      <c r="A70" s="56"/>
      <c r="B70" s="56"/>
      <c r="C70" s="3"/>
      <c r="D70" s="3"/>
      <c r="E70" s="3"/>
      <c r="F70" s="3"/>
      <c r="G70" s="3"/>
      <c r="H70" s="3"/>
      <c r="I70" s="4"/>
      <c r="J70" s="5"/>
      <c r="K70" s="6"/>
      <c r="L70" s="6"/>
      <c r="M70" s="5"/>
      <c r="N70" s="5"/>
      <c r="O70" s="7"/>
    </row>
  </sheetData>
  <sheetProtection/>
  <mergeCells count="6">
    <mergeCell ref="A1:AA3"/>
    <mergeCell ref="C6:F6"/>
    <mergeCell ref="C7:D7"/>
    <mergeCell ref="E7:F7"/>
    <mergeCell ref="G7:H7"/>
    <mergeCell ref="K7:M7"/>
  </mergeCells>
  <dataValidations count="1">
    <dataValidation type="list" allowBlank="1" showInputMessage="1" showErrorMessage="1" sqref="J8:J69 N8:N69">
      <formula1>$S$9:$S$22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7030A0"/>
  </sheetPr>
  <dimension ref="A1:AA15"/>
  <sheetViews>
    <sheetView zoomScalePageLayoutView="0" workbookViewId="0" topLeftCell="A1">
      <selection activeCell="A1" sqref="A1:AA71"/>
    </sheetView>
  </sheetViews>
  <sheetFormatPr defaultColWidth="11.421875" defaultRowHeight="15"/>
  <cols>
    <col min="4" max="4" width="13.421875" style="0" customWidth="1"/>
    <col min="13" max="13" width="14.00390625" style="0" customWidth="1"/>
  </cols>
  <sheetData>
    <row r="1" spans="1:27" ht="15" customHeight="1">
      <c r="A1" s="62"/>
      <c r="B1" s="62"/>
      <c r="C1" s="62"/>
      <c r="D1" s="62"/>
      <c r="E1" s="62"/>
      <c r="F1" s="192" t="s">
        <v>50</v>
      </c>
      <c r="G1" s="192"/>
      <c r="H1" s="192"/>
      <c r="I1" s="192"/>
      <c r="J1" s="192"/>
      <c r="K1" s="62"/>
      <c r="L1" s="62"/>
      <c r="M1" s="62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ht="15" customHeight="1">
      <c r="A2" s="62"/>
      <c r="B2" s="62"/>
      <c r="C2" s="62"/>
      <c r="D2" s="62"/>
      <c r="E2" s="62"/>
      <c r="F2" s="192"/>
      <c r="G2" s="192"/>
      <c r="H2" s="192"/>
      <c r="I2" s="192"/>
      <c r="J2" s="192"/>
      <c r="K2" s="62"/>
      <c r="L2" s="62"/>
      <c r="M2" s="62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7" ht="15" customHeight="1">
      <c r="A3" s="84"/>
      <c r="B3" s="84"/>
      <c r="C3" s="84"/>
      <c r="D3" s="84"/>
      <c r="E3" s="84"/>
      <c r="F3" s="64" t="s">
        <v>0</v>
      </c>
      <c r="G3" s="65"/>
      <c r="H3" s="65"/>
      <c r="I3" s="64"/>
      <c r="J3" s="66">
        <v>43221</v>
      </c>
      <c r="K3" s="84"/>
      <c r="L3" s="84"/>
      <c r="M3" s="84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</row>
    <row r="4" spans="1:27" ht="15" customHeight="1">
      <c r="A4" s="84"/>
      <c r="B4" s="84"/>
      <c r="C4" s="84"/>
      <c r="D4" s="84"/>
      <c r="E4" s="84"/>
      <c r="F4" s="84"/>
      <c r="G4" s="84"/>
      <c r="H4" s="67" t="s">
        <v>33</v>
      </c>
      <c r="I4" s="84"/>
      <c r="J4" s="84"/>
      <c r="K4" s="84"/>
      <c r="L4" s="84"/>
      <c r="M4" s="84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1:13" ht="15">
      <c r="A5" s="68" t="s">
        <v>2</v>
      </c>
      <c r="B5" s="68" t="s">
        <v>3</v>
      </c>
      <c r="C5" s="68" t="s">
        <v>34</v>
      </c>
      <c r="D5" s="69" t="s">
        <v>35</v>
      </c>
      <c r="E5" s="70" t="s">
        <v>36</v>
      </c>
      <c r="F5" s="200" t="s">
        <v>37</v>
      </c>
      <c r="G5" s="200"/>
      <c r="H5" s="201" t="s">
        <v>38</v>
      </c>
      <c r="I5" s="201"/>
      <c r="J5" s="202" t="s">
        <v>39</v>
      </c>
      <c r="K5" s="202"/>
      <c r="L5" s="70" t="s">
        <v>36</v>
      </c>
      <c r="M5" s="71" t="s">
        <v>40</v>
      </c>
    </row>
    <row r="6" spans="1:13" ht="15">
      <c r="A6" s="72" t="s">
        <v>57</v>
      </c>
      <c r="B6" s="82">
        <v>1</v>
      </c>
      <c r="C6" s="72">
        <v>1</v>
      </c>
      <c r="D6" s="68" t="e">
        <f>#REF!</f>
        <v>#REF!</v>
      </c>
      <c r="E6" s="73">
        <f>IF(F6&gt;G6,1,0)+IF(H6&gt;I6,1,0)+IF(J6&gt;K6,1,0)</f>
        <v>0</v>
      </c>
      <c r="F6" s="72"/>
      <c r="G6" s="72"/>
      <c r="H6" s="72"/>
      <c r="I6" s="72"/>
      <c r="J6" s="72"/>
      <c r="K6" s="72"/>
      <c r="L6" s="73">
        <f>IF(G6&gt;F6,1)+IF(I6&gt;H6,1)+IF(K6&gt;J6,1)</f>
        <v>0</v>
      </c>
      <c r="M6" s="74" t="str">
        <f>'Jun F Poule B'!S9</f>
        <v>BEVC</v>
      </c>
    </row>
    <row r="7" spans="1:13" ht="15">
      <c r="A7" s="72" t="s">
        <v>57</v>
      </c>
      <c r="B7" s="83">
        <v>2</v>
      </c>
      <c r="C7" s="72">
        <v>2</v>
      </c>
      <c r="D7" s="68" t="str">
        <f>'Jun F Poule B'!S10</f>
        <v>Union</v>
      </c>
      <c r="E7" s="73">
        <f>IF(F7&gt;G7,1,0)+IF(H7&gt;I7,1,0)+IF(J7&gt;K7,1,0)</f>
        <v>0</v>
      </c>
      <c r="F7" s="72"/>
      <c r="G7" s="72"/>
      <c r="H7" s="72"/>
      <c r="I7" s="72"/>
      <c r="J7" s="72"/>
      <c r="K7" s="72"/>
      <c r="L7" s="73">
        <f>IF(G7&gt;F7,1)+IF(I7&gt;H7,1)+IF(K7&gt;J7,1)</f>
        <v>0</v>
      </c>
      <c r="M7" s="74" t="e">
        <f>#REF!</f>
        <v>#REF!</v>
      </c>
    </row>
    <row r="8" spans="1:13" ht="15">
      <c r="A8" s="68"/>
      <c r="B8" s="68"/>
      <c r="C8" s="68"/>
      <c r="E8" s="75"/>
      <c r="M8" s="74"/>
    </row>
    <row r="9" spans="1:13" ht="15">
      <c r="A9" s="72" t="s">
        <v>58</v>
      </c>
      <c r="B9" s="82">
        <v>1</v>
      </c>
      <c r="C9" s="72">
        <v>3</v>
      </c>
      <c r="D9" s="68" t="str">
        <f>IF(E6&gt;L6,D6,M6)</f>
        <v>BEVC</v>
      </c>
      <c r="E9" s="73">
        <f>IF(F9&gt;G9,1,0)+IF(H9&gt;I9,1,0)+IF(J9&gt;K9,1,0)</f>
        <v>0</v>
      </c>
      <c r="F9" s="72"/>
      <c r="G9" s="72"/>
      <c r="H9" s="72"/>
      <c r="I9" s="72"/>
      <c r="J9" s="72"/>
      <c r="K9" s="72"/>
      <c r="L9" s="73">
        <f>IF(G9&gt;F9,1)+IF(I9&gt;H9,1)+IF(K9&gt;J9,1)</f>
        <v>0</v>
      </c>
      <c r="M9" s="68" t="e">
        <f>IF(E7&gt;L7,D7,M7)</f>
        <v>#REF!</v>
      </c>
    </row>
    <row r="11" ht="15.75" thickBot="1">
      <c r="C11" s="68"/>
    </row>
    <row r="12" spans="3:4" ht="15.75" thickBot="1">
      <c r="C12" s="203" t="s">
        <v>52</v>
      </c>
      <c r="D12" s="204"/>
    </row>
    <row r="13" spans="3:4" ht="15">
      <c r="C13" s="76" t="s">
        <v>41</v>
      </c>
      <c r="D13" s="77" t="s">
        <v>12</v>
      </c>
    </row>
    <row r="14" spans="3:4" ht="15">
      <c r="C14" s="78">
        <v>1</v>
      </c>
      <c r="D14" s="79" t="e">
        <f>IF(E9&gt;L9,D9,M9)</f>
        <v>#REF!</v>
      </c>
    </row>
    <row r="15" spans="3:4" ht="15.75" thickBot="1">
      <c r="C15" s="80">
        <v>2</v>
      </c>
      <c r="D15" s="81" t="str">
        <f>IF(E9&gt;L9,M9,D9)</f>
        <v>BEVC</v>
      </c>
    </row>
  </sheetData>
  <sheetProtection/>
  <mergeCells count="5">
    <mergeCell ref="F5:G5"/>
    <mergeCell ref="H5:I5"/>
    <mergeCell ref="J5:K5"/>
    <mergeCell ref="C12:D12"/>
    <mergeCell ref="F1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00B050"/>
    <pageSetUpPr fitToPage="1"/>
  </sheetPr>
  <dimension ref="A1:AC82"/>
  <sheetViews>
    <sheetView showGridLines="0" zoomScalePageLayoutView="0" workbookViewId="0" topLeftCell="A1">
      <selection activeCell="J81" sqref="J81"/>
    </sheetView>
  </sheetViews>
  <sheetFormatPr defaultColWidth="11.421875" defaultRowHeight="15"/>
  <cols>
    <col min="1" max="2" width="6.00390625" style="59" bestFit="1" customWidth="1"/>
    <col min="3" max="6" width="11.421875" style="3" customWidth="1"/>
    <col min="7" max="8" width="11.421875" style="3" hidden="1" customWidth="1"/>
    <col min="9" max="9" width="6.8515625" style="4" bestFit="1" customWidth="1"/>
    <col min="10" max="10" width="11.00390625" style="60" bestFit="1" customWidth="1"/>
    <col min="11" max="12" width="3.140625" style="61" customWidth="1"/>
    <col min="13" max="13" width="3.140625" style="60" hidden="1" customWidth="1"/>
    <col min="14" max="14" width="11.00390625" style="60" bestFit="1" customWidth="1"/>
    <col min="15" max="15" width="6.8515625" style="7" bestFit="1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12.42187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4.57421875" style="1" customWidth="1"/>
    <col min="27" max="27" width="4.57421875" style="10" customWidth="1"/>
    <col min="28" max="28" width="2.00390625" style="1" customWidth="1"/>
    <col min="29" max="16384" width="11.421875" style="1" customWidth="1"/>
  </cols>
  <sheetData>
    <row r="1" spans="1:27" ht="15" customHeight="1">
      <c r="A1" s="205" t="s">
        <v>61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</row>
    <row r="2" spans="1:27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</row>
    <row r="3" spans="1:14" ht="16.5" hidden="1">
      <c r="A3" s="2"/>
      <c r="B3" s="2"/>
      <c r="J3" s="5"/>
      <c r="K3" s="6"/>
      <c r="L3" s="6"/>
      <c r="M3" s="5"/>
      <c r="N3" s="5"/>
    </row>
    <row r="4" spans="1:14" ht="17.25" thickBot="1">
      <c r="A4" s="2"/>
      <c r="B4" s="2"/>
      <c r="J4" s="11" t="s">
        <v>30</v>
      </c>
      <c r="K4" s="12"/>
      <c r="L4" s="12"/>
      <c r="M4" s="11"/>
      <c r="N4" s="13">
        <v>43577</v>
      </c>
    </row>
    <row r="5" spans="1:14" ht="17.25" thickBot="1">
      <c r="A5" s="2"/>
      <c r="B5" s="2"/>
      <c r="C5" s="193" t="s">
        <v>62</v>
      </c>
      <c r="D5" s="194"/>
      <c r="E5" s="194"/>
      <c r="F5" s="194"/>
      <c r="G5" s="194"/>
      <c r="H5" s="195"/>
      <c r="I5" s="114"/>
      <c r="J5" s="5"/>
      <c r="K5" s="6"/>
      <c r="L5" s="6"/>
      <c r="M5" s="5"/>
      <c r="N5" s="5"/>
    </row>
    <row r="6" spans="1:28" ht="17.25" thickBot="1">
      <c r="A6" s="14" t="s">
        <v>2</v>
      </c>
      <c r="B6" s="14" t="s">
        <v>3</v>
      </c>
      <c r="C6" s="196" t="s">
        <v>4</v>
      </c>
      <c r="D6" s="196"/>
      <c r="E6" s="197" t="s">
        <v>5</v>
      </c>
      <c r="F6" s="197"/>
      <c r="G6" s="198" t="s">
        <v>6</v>
      </c>
      <c r="H6" s="198"/>
      <c r="I6" s="15" t="s">
        <v>7</v>
      </c>
      <c r="J6" s="14" t="s">
        <v>8</v>
      </c>
      <c r="K6" s="199" t="s">
        <v>9</v>
      </c>
      <c r="L6" s="199"/>
      <c r="M6" s="199"/>
      <c r="N6" s="14" t="s">
        <v>10</v>
      </c>
      <c r="O6" s="16" t="s">
        <v>7</v>
      </c>
      <c r="P6" s="17"/>
      <c r="Q6" s="115" t="s">
        <v>64</v>
      </c>
      <c r="R6" s="17"/>
      <c r="S6" s="17"/>
      <c r="T6" s="17"/>
      <c r="U6" s="17"/>
      <c r="V6" s="17"/>
      <c r="W6" s="17"/>
      <c r="X6" s="17"/>
      <c r="Y6" s="18"/>
      <c r="Z6" s="17"/>
      <c r="AA6" s="19"/>
      <c r="AB6" s="17"/>
    </row>
    <row r="7" spans="1:28" ht="17.25" thickBot="1">
      <c r="A7" s="151" t="s">
        <v>79</v>
      </c>
      <c r="B7" s="21">
        <v>1</v>
      </c>
      <c r="C7" s="117">
        <v>15</v>
      </c>
      <c r="D7" s="118">
        <v>25</v>
      </c>
      <c r="E7" s="117">
        <v>13</v>
      </c>
      <c r="F7" s="118">
        <v>25</v>
      </c>
      <c r="G7" s="22"/>
      <c r="H7" s="23"/>
      <c r="I7" s="24">
        <f aca="true" t="shared" si="0" ref="I7:I12">IF(K7=2,3,IF(K7=0,0,IF(C7+E7=D7+F7,1.5,IF(C7+E7&gt;D7+F7,2,1))))</f>
        <v>0</v>
      </c>
      <c r="J7" s="25" t="s">
        <v>74</v>
      </c>
      <c r="K7" s="26">
        <f aca="true" t="shared" si="1" ref="K7:K68">IF(C7&gt;D7,1,0)+IF(E7&gt;F7,1,0)+IF(G7&gt;H7,1,0)</f>
        <v>0</v>
      </c>
      <c r="L7" s="26">
        <f aca="true" t="shared" si="2" ref="L7:L68">IF(C7&lt;D7,1,0)+IF(E7&lt;F7,1,0)+IF(G7&lt;H7,1,0)</f>
        <v>2</v>
      </c>
      <c r="M7" s="27"/>
      <c r="N7" s="25" t="s">
        <v>75</v>
      </c>
      <c r="O7" s="7">
        <f aca="true" t="shared" si="3" ref="O7:O12">IF(L7=2,3,IF(L7=0,0,IF(C7+E7=D7+F7,1.5,IF(C7+E7&lt;D7+F7,2,1))))</f>
        <v>3</v>
      </c>
      <c r="Q7" s="28"/>
      <c r="R7" s="29"/>
      <c r="S7" s="30" t="s">
        <v>12</v>
      </c>
      <c r="T7" s="31" t="s">
        <v>13</v>
      </c>
      <c r="U7" s="31" t="s">
        <v>14</v>
      </c>
      <c r="V7" s="32" t="s">
        <v>43</v>
      </c>
      <c r="W7" s="31" t="s">
        <v>15</v>
      </c>
      <c r="X7" s="31" t="s">
        <v>16</v>
      </c>
      <c r="Y7" s="33" t="s">
        <v>43</v>
      </c>
      <c r="Z7" s="34" t="s">
        <v>17</v>
      </c>
      <c r="AA7" s="35" t="s">
        <v>18</v>
      </c>
      <c r="AB7" s="36"/>
    </row>
    <row r="8" spans="1:29" ht="16.5">
      <c r="A8" s="151" t="s">
        <v>79</v>
      </c>
      <c r="B8" s="37">
        <v>2</v>
      </c>
      <c r="C8" s="119">
        <v>7</v>
      </c>
      <c r="D8" s="120">
        <v>25</v>
      </c>
      <c r="E8" s="119">
        <v>9</v>
      </c>
      <c r="F8" s="120">
        <v>25</v>
      </c>
      <c r="G8" s="38"/>
      <c r="H8" s="39"/>
      <c r="I8" s="24">
        <f t="shared" si="0"/>
        <v>0</v>
      </c>
      <c r="J8" s="162" t="s">
        <v>60</v>
      </c>
      <c r="K8" s="26">
        <f t="shared" si="1"/>
        <v>0</v>
      </c>
      <c r="L8" s="26">
        <f t="shared" si="2"/>
        <v>2</v>
      </c>
      <c r="M8" s="27"/>
      <c r="N8" s="162" t="s">
        <v>29</v>
      </c>
      <c r="O8" s="7">
        <f t="shared" si="3"/>
        <v>3</v>
      </c>
      <c r="Q8" s="155">
        <v>1</v>
      </c>
      <c r="R8" s="41"/>
      <c r="S8" s="133" t="s">
        <v>75</v>
      </c>
      <c r="T8" s="43">
        <f>SUMIF(J$7:J$68,S8,C$7:C$68)+SUMIF(N$7:N$68,S8,D$7:D$68)+SUMIF(J$7:J$68,S8,E$7:E$68)+SUMIF(N$7:N$68,S8,F$7:F$68)+SUMIF(J$7:J$68,S8,G$7:G$68)+SUMIF(N$7:N$68,S8,H$7:H$68)</f>
        <v>150</v>
      </c>
      <c r="U8" s="43">
        <f>SUMIF(J$7:J$68,S8,D$7:D$68)+SUMIF(N$7:N$68,S8,C$7:C$68)+SUMIF(J$7:J$68,S8,F$7:F$68)+SUMIF(N$7:N$68,S8,E$7:E$68)+SUMIF(J$7:J$68,S8,H$7:H$68)+SUMIF(N$7:N$68,S8,G$7:G$68)</f>
        <v>74</v>
      </c>
      <c r="V8" s="44">
        <f>_xlfn.IFERROR(T8/U8,0)</f>
        <v>2.027027027027027</v>
      </c>
      <c r="W8" s="43">
        <f>SUMIF(J$7:J$68,S8,K$7:K$68)+SUMIF(N$7:N$68,S8,L$7:L$68)</f>
        <v>6</v>
      </c>
      <c r="X8" s="43">
        <f>SUMIF(J$7:J$68,S8,L$7:L$68)+SUMIF(N$7:N$68,S8,$K$7:K$68)</f>
        <v>0</v>
      </c>
      <c r="Y8" s="45">
        <f>_xlfn.IFERROR(W8/X8,0)</f>
        <v>0</v>
      </c>
      <c r="Z8" s="46">
        <f>SUMIF(J$7:J$68,S8,I$7:I$68)+SUMIF(N$7:N$68,S8,O$7:O$68)</f>
        <v>9</v>
      </c>
      <c r="AA8" s="47">
        <f>RANK(Z8,Z$8:Z$12,0)</f>
        <v>1</v>
      </c>
      <c r="AC8" s="48"/>
    </row>
    <row r="9" spans="1:29" ht="16.5">
      <c r="A9" s="20" t="s">
        <v>80</v>
      </c>
      <c r="B9" s="21">
        <v>1</v>
      </c>
      <c r="C9" s="121">
        <v>25</v>
      </c>
      <c r="D9" s="122">
        <v>10</v>
      </c>
      <c r="E9" s="121">
        <v>25</v>
      </c>
      <c r="F9" s="122">
        <v>8</v>
      </c>
      <c r="G9" s="109"/>
      <c r="H9" s="110"/>
      <c r="I9" s="24">
        <f t="shared" si="0"/>
        <v>3</v>
      </c>
      <c r="J9" s="162" t="s">
        <v>75</v>
      </c>
      <c r="K9" s="26">
        <f t="shared" si="1"/>
        <v>2</v>
      </c>
      <c r="L9" s="26">
        <f t="shared" si="2"/>
        <v>0</v>
      </c>
      <c r="M9" s="27"/>
      <c r="N9" s="162" t="s">
        <v>60</v>
      </c>
      <c r="O9" s="7">
        <f t="shared" si="3"/>
        <v>0</v>
      </c>
      <c r="Q9" s="49">
        <v>2</v>
      </c>
      <c r="R9" s="41"/>
      <c r="S9" s="152" t="s">
        <v>74</v>
      </c>
      <c r="T9" s="51">
        <f>SUMIF(J$7:J$68,S9,C$7:C$68)+SUMIF(N$7:N$68,S9,D$7:D$68)+SUMIF(J$7:J$68,S9,E$7:E$68)+SUMIF(N$7:N$68,S9,F$7:F$68)+SUMIF(J$7:J$68,S9,G$7:G$68)+SUMIF(N$7:N$68,S9,H$7:H$68)</f>
        <v>126</v>
      </c>
      <c r="U9" s="51">
        <f>SUMIF(J$7:J$68,S9,D$7:D$68)+SUMIF(N$7:N$68,S9,C$7:C$68)+SUMIF(J$7:J$68,S9,F$7:F$68)+SUMIF(N$7:N$68,S9,E$7:E$68)+SUMIF(J$7:J$68,S9,H$7:H$68)+SUMIF(N$7:N$68,S9,G$7:G$68)</f>
        <v>101</v>
      </c>
      <c r="V9" s="44">
        <f>_xlfn.IFERROR(T9/U9,0)</f>
        <v>1.2475247524752475</v>
      </c>
      <c r="W9" s="51">
        <f>SUMIF(J$7:J$68,S9,K$7:K$68)+SUMIF(N$7:N$68,S9,L$7:L$68)</f>
        <v>3</v>
      </c>
      <c r="X9" s="51">
        <f>SUMIF(J$7:J$68,S9,L$7:L$68)+SUMIF(N$7:N$68,S9,$K$7:K$68)</f>
        <v>3</v>
      </c>
      <c r="Y9" s="45">
        <f>_xlfn.IFERROR(W9/X9,0)</f>
        <v>1</v>
      </c>
      <c r="Z9" s="52">
        <f>SUMIF(J$7:J$68,S9,I$7:I$68)+SUMIF(N$7:N$68,S9,O$7:O$68)</f>
        <v>5</v>
      </c>
      <c r="AA9" s="47">
        <f>RANK(Z9,Z$8:Z$12,0)</f>
        <v>2</v>
      </c>
      <c r="AC9" s="48"/>
    </row>
    <row r="10" spans="1:29" ht="16.5">
      <c r="A10" s="105" t="s">
        <v>80</v>
      </c>
      <c r="B10" s="113">
        <v>2</v>
      </c>
      <c r="C10" s="123">
        <v>25</v>
      </c>
      <c r="D10" s="124">
        <v>23</v>
      </c>
      <c r="E10" s="123">
        <v>12</v>
      </c>
      <c r="F10" s="124">
        <v>25</v>
      </c>
      <c r="G10" s="111"/>
      <c r="H10" s="112"/>
      <c r="I10" s="24">
        <f t="shared" si="0"/>
        <v>1</v>
      </c>
      <c r="J10" s="108" t="s">
        <v>29</v>
      </c>
      <c r="K10" s="106">
        <f t="shared" si="1"/>
        <v>1</v>
      </c>
      <c r="L10" s="106">
        <f t="shared" si="2"/>
        <v>1</v>
      </c>
      <c r="M10" s="107"/>
      <c r="N10" s="108" t="s">
        <v>74</v>
      </c>
      <c r="O10" s="7">
        <f t="shared" si="3"/>
        <v>2</v>
      </c>
      <c r="Q10" s="49">
        <v>3</v>
      </c>
      <c r="R10" s="41"/>
      <c r="S10" s="95" t="s">
        <v>29</v>
      </c>
      <c r="T10" s="51">
        <f>SUMIF(J$7:J$68,S10,C$7:C$68)+SUMIF(N$7:N$68,S10,D$7:D$68)+SUMIF(J$7:J$68,S10,E$7:E$68)+SUMIF(N$7:N$68,S10,F$7:F$68)+SUMIF(J$7:J$68,S10,G$7:G$68)+SUMIF(N$7:N$68,S10,H$7:H$68)</f>
        <v>115</v>
      </c>
      <c r="U10" s="51">
        <f>SUMIF(J$7:J$68,S10,D$7:D$68)+SUMIF(N$7:N$68,S10,C$7:C$68)+SUMIF(J$7:J$68,S10,F$7:F$68)+SUMIF(N$7:N$68,S10,E$7:E$68)+SUMIF(J$7:J$68,S10,H$7:H$68)+SUMIF(N$7:N$68,S10,G$7:G$68)</f>
        <v>114</v>
      </c>
      <c r="V10" s="44">
        <f>_xlfn.IFERROR(T10/U10,0)</f>
        <v>1.0087719298245614</v>
      </c>
      <c r="W10" s="51">
        <f>SUMIF(J$7:J$68,S10,K$7:K$68)+SUMIF(N$7:N$68,S10,L$7:L$68)</f>
        <v>3</v>
      </c>
      <c r="X10" s="51">
        <f>SUMIF(J$7:J$68,S10,L$7:L$68)+SUMIF(N$7:N$68,S10,$K$7:K$68)</f>
        <v>3</v>
      </c>
      <c r="Y10" s="45">
        <f>_xlfn.IFERROR(W10/X10,0)</f>
        <v>1</v>
      </c>
      <c r="Z10" s="52">
        <f>SUMIF(J$7:J$68,S10,I$7:I$68)+SUMIF(N$7:N$68,S10,O$7:O$68)</f>
        <v>4</v>
      </c>
      <c r="AA10" s="47">
        <f>RANK(Z10,Z$8:Z$12,0)</f>
        <v>3</v>
      </c>
      <c r="AC10" s="48"/>
    </row>
    <row r="11" spans="1:29" ht="16.5">
      <c r="A11" s="151" t="s">
        <v>81</v>
      </c>
      <c r="B11" s="21">
        <v>1</v>
      </c>
      <c r="C11" s="125">
        <v>9</v>
      </c>
      <c r="D11" s="126">
        <v>25</v>
      </c>
      <c r="E11" s="125">
        <v>19</v>
      </c>
      <c r="F11" s="126">
        <v>25</v>
      </c>
      <c r="G11" s="96"/>
      <c r="H11" s="97"/>
      <c r="I11" s="24">
        <f t="shared" si="0"/>
        <v>0</v>
      </c>
      <c r="J11" s="163" t="s">
        <v>29</v>
      </c>
      <c r="K11" s="26">
        <f t="shared" si="1"/>
        <v>0</v>
      </c>
      <c r="L11" s="26">
        <f t="shared" si="2"/>
        <v>2</v>
      </c>
      <c r="M11" s="27"/>
      <c r="N11" s="163" t="s">
        <v>75</v>
      </c>
      <c r="O11" s="7">
        <f t="shared" si="3"/>
        <v>3</v>
      </c>
      <c r="Q11" s="49">
        <v>4</v>
      </c>
      <c r="R11" s="41"/>
      <c r="S11" s="50" t="s">
        <v>60</v>
      </c>
      <c r="T11" s="51">
        <f>SUMIF(J$7:J$68,S11,C$7:C$68)+SUMIF(N$7:N$68,S11,D$7:D$68)+SUMIF(J$7:J$68,S11,E$7:E$68)+SUMIF(N$7:N$68,S11,F$7:F$68)+SUMIF(J$7:J$68,S11,G$7:G$68)+SUMIF(N$7:N$68,S11,H$7:H$68)</f>
        <v>48</v>
      </c>
      <c r="U11" s="51">
        <f>SUMIF(J$7:J$68,S11,D$7:D$68)+SUMIF(N$7:N$68,S11,C$7:C$68)+SUMIF(J$7:J$68,S11,F$7:F$68)+SUMIF(N$7:N$68,S11,E$7:E$68)+SUMIF(J$7:J$68,S11,H$7:H$68)+SUMIF(N$7:N$68,S11,G$7:G$68)</f>
        <v>150</v>
      </c>
      <c r="V11" s="138">
        <f>_xlfn.IFERROR(T11/U11,0)</f>
        <v>0.32</v>
      </c>
      <c r="W11" s="51">
        <f>SUMIF(J$7:J$68,S11,K$7:K$68)+SUMIF(N$7:N$68,S11,L$7:L$68)</f>
        <v>0</v>
      </c>
      <c r="X11" s="51">
        <f>SUMIF(J$7:J$68,S11,L$7:L$68)+SUMIF(N$7:N$68,S11,$K$7:K$68)</f>
        <v>6</v>
      </c>
      <c r="Y11" s="139">
        <f>_xlfn.IFERROR(W11/X11,0)</f>
        <v>0</v>
      </c>
      <c r="Z11" s="52">
        <f>SUMIF(J$7:J$68,S11,I$7:I$68)+SUMIF(N$7:N$68,S11,O$7:O$68)</f>
        <v>0</v>
      </c>
      <c r="AA11" s="53">
        <f>RANK(Z11,Z$8:Z$12,0)</f>
        <v>4</v>
      </c>
      <c r="AC11" s="48"/>
    </row>
    <row r="12" spans="1:29" ht="16.5">
      <c r="A12" s="151" t="s">
        <v>81</v>
      </c>
      <c r="B12" s="37">
        <v>2</v>
      </c>
      <c r="C12" s="119">
        <v>25</v>
      </c>
      <c r="D12" s="120">
        <v>6</v>
      </c>
      <c r="E12" s="119">
        <v>25</v>
      </c>
      <c r="F12" s="120">
        <v>8</v>
      </c>
      <c r="G12" s="38"/>
      <c r="H12" s="39"/>
      <c r="I12" s="24">
        <f t="shared" si="0"/>
        <v>3</v>
      </c>
      <c r="J12" s="25" t="s">
        <v>74</v>
      </c>
      <c r="K12" s="26">
        <f t="shared" si="1"/>
        <v>2</v>
      </c>
      <c r="L12" s="26">
        <f t="shared" si="2"/>
        <v>0</v>
      </c>
      <c r="M12" s="27"/>
      <c r="N12" s="25" t="s">
        <v>60</v>
      </c>
      <c r="O12" s="7">
        <f t="shared" si="3"/>
        <v>0</v>
      </c>
      <c r="Q12" s="134">
        <v>5</v>
      </c>
      <c r="R12" s="132"/>
      <c r="S12" s="135" t="s">
        <v>19</v>
      </c>
      <c r="T12" s="136">
        <f>SUMIF(J$7:J$68,S12,C$7:C$68)+SUMIF(N$7:N$68,S12,D$7:D$68)+SUMIF(J$7:J$68,S12,E$7:E$68)+SUMIF(N$7:N$68,S12,F$7:F$68)+SUMIF(J$7:J$68,S12,G$7:G$68)+SUMIF(N$7:N$68,S12,H$7:H$68)</f>
        <v>0</v>
      </c>
      <c r="U12" s="136">
        <f>SUMIF(J$7:J$68,S12,D$7:D$68)+SUMIF(N$7:N$68,S12,C$7:C$68)+SUMIF(J$7:J$68,S12,F$7:F$68)+SUMIF(N$7:N$68,S12,E$7:E$68)+SUMIF(J$7:J$68,S12,H$7:H$68)+SUMIF(N$7:N$68,S12,G$7:G$68)</f>
        <v>0</v>
      </c>
      <c r="V12" s="137">
        <f>_xlfn.IFERROR(T12/U12,0)</f>
        <v>0</v>
      </c>
      <c r="W12" s="136">
        <f>SUMIF(J$7:J$68,S12,K$7:K$68)+SUMIF(N$7:N$68,S12,L$7:L$68)</f>
        <v>0</v>
      </c>
      <c r="X12" s="136">
        <f>SUMIF(J$7:J$68,S12,L$7:L$68)+SUMIF(N$7:N$68,S12,$K$7:K$68)</f>
        <v>0</v>
      </c>
      <c r="Y12" s="137">
        <f>_xlfn.IFERROR(W12/X12,0)</f>
        <v>0</v>
      </c>
      <c r="Z12" s="136">
        <f>SUMIF(J$7:J$68,S12,I$7:I$68)+SUMIF(N$7:N$68,S12,O$7:O$68)</f>
        <v>0</v>
      </c>
      <c r="AA12" s="136">
        <f>RANK(Z12,Z$8:Z$12,0)</f>
        <v>4</v>
      </c>
      <c r="AC12" s="48"/>
    </row>
    <row r="13" spans="1:29" ht="16.5" hidden="1">
      <c r="A13" s="20"/>
      <c r="B13" s="20"/>
      <c r="C13" s="38"/>
      <c r="D13" s="39"/>
      <c r="E13" s="38"/>
      <c r="F13" s="39"/>
      <c r="G13" s="38"/>
      <c r="H13" s="39"/>
      <c r="I13" s="24">
        <f aca="true" t="shared" si="4" ref="I13:I68">IF(K13=3,3,IF(K13=2,2,IF(K13=1,1,IF(K13=0,0))))</f>
        <v>0</v>
      </c>
      <c r="J13" s="25"/>
      <c r="K13" s="26">
        <f t="shared" si="1"/>
        <v>0</v>
      </c>
      <c r="L13" s="26">
        <f t="shared" si="2"/>
        <v>0</v>
      </c>
      <c r="M13" s="27"/>
      <c r="N13" s="25"/>
      <c r="O13" s="7">
        <f aca="true" t="shared" si="5" ref="O13:O68">IF(L13=3,3,IF(L13=2,2,IF(L13=1,1,IF(L13=0,0))))</f>
        <v>0</v>
      </c>
      <c r="Q13" s="40">
        <v>6</v>
      </c>
      <c r="R13" s="41"/>
      <c r="S13" s="133" t="s">
        <v>20</v>
      </c>
      <c r="T13" s="43">
        <f aca="true" t="shared" si="6" ref="T13:T21">SUMIF(J$7:J$68,S13,C$7:C$68)+SUMIF(N$7:N$68,S13,D$7:D$68)+SUMIF(J$7:J$68,S13,E$7:E$68)+SUMIF(N$7:N$68,S13,F$7:F$68)+SUMIF(J$7:J$68,S13,G$7:G$68)+SUMIF(N$7:N$68,S13,H$7:H$68)</f>
        <v>0</v>
      </c>
      <c r="U13" s="43">
        <f aca="true" t="shared" si="7" ref="U13:U21">SUMIF(J$7:J$68,S13,D$7:D$68)+SUMIF(N$7:N$68,S13,C$7:C$68)+SUMIF(J$7:J$68,S13,F$7:F$68)+SUMIF(N$7:N$68,S13,E$7:E$68)+SUMIF(J$7:J$68,S13,H$7:H$68)+SUMIF(N$7:N$68,S13,G$7:G$68)</f>
        <v>0</v>
      </c>
      <c r="V13" s="44">
        <f aca="true" t="shared" si="8" ref="V13:V21">_xlfn.IFERROR(T13/U13,0)</f>
        <v>0</v>
      </c>
      <c r="W13" s="43">
        <f aca="true" t="shared" si="9" ref="W13:W21">SUMIF(J$7:J$68,S13,K$7:K$68)+SUMIF(N$7:N$68,S13,L$7:L$68)</f>
        <v>0</v>
      </c>
      <c r="X13" s="43">
        <f>SUMIF(J$7:J$68,S13,L$7:L$68)+SUMIF(N$7:N$68,S13,$K$7:K$68)</f>
        <v>0</v>
      </c>
      <c r="Y13" s="45">
        <f aca="true" t="shared" si="10" ref="Y13:Y21">_xlfn.IFERROR(W13/X13,0)</f>
        <v>0</v>
      </c>
      <c r="Z13" s="46">
        <f aca="true" t="shared" si="11" ref="Z13:Z21">SUMIF(J$7:J$68,S13,I$7:I$68)+SUMIF(N$7:N$68,S13,O$7:O$68)</f>
        <v>0</v>
      </c>
      <c r="AA13" s="47">
        <f aca="true" t="shared" si="12" ref="AA13:AA21">RANK(Z13,Z$8:Z$21,0)</f>
        <v>4</v>
      </c>
      <c r="AC13" s="48"/>
    </row>
    <row r="14" spans="1:27" ht="16.5" hidden="1">
      <c r="A14" s="20"/>
      <c r="B14" s="20"/>
      <c r="C14" s="38"/>
      <c r="D14" s="39"/>
      <c r="E14" s="38"/>
      <c r="F14" s="39"/>
      <c r="G14" s="38"/>
      <c r="H14" s="39"/>
      <c r="I14" s="24">
        <f t="shared" si="4"/>
        <v>0</v>
      </c>
      <c r="J14" s="25"/>
      <c r="K14" s="26">
        <f t="shared" si="1"/>
        <v>0</v>
      </c>
      <c r="L14" s="26">
        <f t="shared" si="2"/>
        <v>0</v>
      </c>
      <c r="M14" s="27"/>
      <c r="N14" s="25"/>
      <c r="O14" s="7">
        <f t="shared" si="5"/>
        <v>0</v>
      </c>
      <c r="Q14" s="49">
        <v>7</v>
      </c>
      <c r="R14" s="41"/>
      <c r="S14" s="50" t="s">
        <v>21</v>
      </c>
      <c r="T14" s="51">
        <f t="shared" si="6"/>
        <v>0</v>
      </c>
      <c r="U14" s="51">
        <f t="shared" si="7"/>
        <v>0</v>
      </c>
      <c r="V14" s="44">
        <f t="shared" si="8"/>
        <v>0</v>
      </c>
      <c r="W14" s="51">
        <f t="shared" si="9"/>
        <v>0</v>
      </c>
      <c r="X14" s="51">
        <f>SUMIF(J$7:J$68,S14,L$7:L$68)+SUMIF(N$7:N$68,S14,$K$7:K$68)</f>
        <v>0</v>
      </c>
      <c r="Y14" s="45">
        <f t="shared" si="10"/>
        <v>0</v>
      </c>
      <c r="Z14" s="52">
        <f t="shared" si="11"/>
        <v>0</v>
      </c>
      <c r="AA14" s="53">
        <f t="shared" si="12"/>
        <v>4</v>
      </c>
    </row>
    <row r="15" spans="1:27" ht="16.5" hidden="1">
      <c r="A15" s="20"/>
      <c r="B15" s="20"/>
      <c r="C15" s="38"/>
      <c r="D15" s="39"/>
      <c r="E15" s="38"/>
      <c r="F15" s="39"/>
      <c r="G15" s="38"/>
      <c r="H15" s="39"/>
      <c r="I15" s="24">
        <f t="shared" si="4"/>
        <v>0</v>
      </c>
      <c r="J15" s="25"/>
      <c r="K15" s="26">
        <f t="shared" si="1"/>
        <v>0</v>
      </c>
      <c r="L15" s="26">
        <f t="shared" si="2"/>
        <v>0</v>
      </c>
      <c r="M15" s="27"/>
      <c r="N15" s="25"/>
      <c r="O15" s="7">
        <f t="shared" si="5"/>
        <v>0</v>
      </c>
      <c r="Q15" s="49">
        <v>8</v>
      </c>
      <c r="R15" s="41"/>
      <c r="S15" s="50" t="s">
        <v>22</v>
      </c>
      <c r="T15" s="51">
        <f t="shared" si="6"/>
        <v>0</v>
      </c>
      <c r="U15" s="51">
        <f t="shared" si="7"/>
        <v>0</v>
      </c>
      <c r="V15" s="44">
        <f t="shared" si="8"/>
        <v>0</v>
      </c>
      <c r="W15" s="51">
        <f t="shared" si="9"/>
        <v>0</v>
      </c>
      <c r="X15" s="51">
        <f>SUMIF(J$7:J$68,S15,L$7:L$68)+SUMIF(N$7:N$68,S15,$K$7:K$68)</f>
        <v>0</v>
      </c>
      <c r="Y15" s="45">
        <f t="shared" si="10"/>
        <v>0</v>
      </c>
      <c r="Z15" s="52">
        <f t="shared" si="11"/>
        <v>0</v>
      </c>
      <c r="AA15" s="53">
        <f t="shared" si="12"/>
        <v>4</v>
      </c>
    </row>
    <row r="16" spans="1:27" ht="16.5" hidden="1">
      <c r="A16" s="20"/>
      <c r="B16" s="20"/>
      <c r="C16" s="38"/>
      <c r="D16" s="39"/>
      <c r="E16" s="38"/>
      <c r="F16" s="39"/>
      <c r="G16" s="38"/>
      <c r="H16" s="39"/>
      <c r="I16" s="24">
        <f t="shared" si="4"/>
        <v>0</v>
      </c>
      <c r="J16" s="25"/>
      <c r="K16" s="26">
        <f t="shared" si="1"/>
        <v>0</v>
      </c>
      <c r="L16" s="26">
        <f t="shared" si="2"/>
        <v>0</v>
      </c>
      <c r="M16" s="27"/>
      <c r="N16" s="25"/>
      <c r="O16" s="7">
        <f t="shared" si="5"/>
        <v>0</v>
      </c>
      <c r="Q16" s="49">
        <v>9</v>
      </c>
      <c r="R16" s="41"/>
      <c r="S16" s="50" t="s">
        <v>23</v>
      </c>
      <c r="T16" s="51">
        <f t="shared" si="6"/>
        <v>0</v>
      </c>
      <c r="U16" s="51">
        <f t="shared" si="7"/>
        <v>0</v>
      </c>
      <c r="V16" s="44">
        <f t="shared" si="8"/>
        <v>0</v>
      </c>
      <c r="W16" s="51">
        <f t="shared" si="9"/>
        <v>0</v>
      </c>
      <c r="X16" s="51">
        <f>SUMIF(J$7:J$68,S16,L$7:L$68)+SUMIF(N$7:N$68,S16,$K$7:K$68)</f>
        <v>0</v>
      </c>
      <c r="Y16" s="45">
        <f t="shared" si="10"/>
        <v>0</v>
      </c>
      <c r="Z16" s="52">
        <f t="shared" si="11"/>
        <v>0</v>
      </c>
      <c r="AA16" s="53">
        <f t="shared" si="12"/>
        <v>4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t="shared" si="4"/>
        <v>0</v>
      </c>
      <c r="J17" s="25"/>
      <c r="K17" s="26">
        <f t="shared" si="1"/>
        <v>0</v>
      </c>
      <c r="L17" s="26">
        <f t="shared" si="2"/>
        <v>0</v>
      </c>
      <c r="M17" s="27"/>
      <c r="N17" s="25"/>
      <c r="O17" s="7">
        <f t="shared" si="5"/>
        <v>0</v>
      </c>
      <c r="Q17" s="49">
        <v>10</v>
      </c>
      <c r="R17" s="41"/>
      <c r="S17" s="50" t="s">
        <v>24</v>
      </c>
      <c r="T17" s="51">
        <f t="shared" si="6"/>
        <v>0</v>
      </c>
      <c r="U17" s="51">
        <f t="shared" si="7"/>
        <v>0</v>
      </c>
      <c r="V17" s="44">
        <f t="shared" si="8"/>
        <v>0</v>
      </c>
      <c r="W17" s="51">
        <f t="shared" si="9"/>
        <v>0</v>
      </c>
      <c r="X17" s="51">
        <f>SUMIF(J$7:J$68,S17,L$7:L$68)+SUMIF(N$7:N$68,S17,$K$7:K$68)</f>
        <v>0</v>
      </c>
      <c r="Y17" s="45">
        <f t="shared" si="10"/>
        <v>0</v>
      </c>
      <c r="Z17" s="52">
        <f t="shared" si="11"/>
        <v>0</v>
      </c>
      <c r="AA17" s="53">
        <f t="shared" si="12"/>
        <v>4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4"/>
        <v>0</v>
      </c>
      <c r="J18" s="25"/>
      <c r="K18" s="26">
        <f t="shared" si="1"/>
        <v>0</v>
      </c>
      <c r="L18" s="26">
        <f t="shared" si="2"/>
        <v>0</v>
      </c>
      <c r="M18" s="27"/>
      <c r="N18" s="25"/>
      <c r="O18" s="7">
        <f t="shared" si="5"/>
        <v>0</v>
      </c>
      <c r="Q18" s="49">
        <v>11</v>
      </c>
      <c r="R18" s="41"/>
      <c r="S18" s="50" t="s">
        <v>25</v>
      </c>
      <c r="T18" s="51">
        <f t="shared" si="6"/>
        <v>0</v>
      </c>
      <c r="U18" s="51">
        <f t="shared" si="7"/>
        <v>0</v>
      </c>
      <c r="V18" s="44">
        <f t="shared" si="8"/>
        <v>0</v>
      </c>
      <c r="W18" s="51">
        <f t="shared" si="9"/>
        <v>0</v>
      </c>
      <c r="X18" s="51">
        <f>SUMIF(J$7:J$68,S18,L$7:L$68)+SUMIF(N$7:N$68,S18,$K$7:K$68)</f>
        <v>0</v>
      </c>
      <c r="Y18" s="45">
        <f t="shared" si="10"/>
        <v>0</v>
      </c>
      <c r="Z18" s="52">
        <f t="shared" si="11"/>
        <v>0</v>
      </c>
      <c r="AA18" s="53">
        <f t="shared" si="12"/>
        <v>4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4"/>
        <v>0</v>
      </c>
      <c r="J19" s="25"/>
      <c r="K19" s="26">
        <f t="shared" si="1"/>
        <v>0</v>
      </c>
      <c r="L19" s="26">
        <f t="shared" si="2"/>
        <v>0</v>
      </c>
      <c r="M19" s="27"/>
      <c r="N19" s="25"/>
      <c r="O19" s="7">
        <f t="shared" si="5"/>
        <v>0</v>
      </c>
      <c r="Q19" s="49">
        <v>12</v>
      </c>
      <c r="R19" s="41"/>
      <c r="S19" s="50" t="s">
        <v>26</v>
      </c>
      <c r="T19" s="51">
        <f t="shared" si="6"/>
        <v>0</v>
      </c>
      <c r="U19" s="51">
        <f t="shared" si="7"/>
        <v>0</v>
      </c>
      <c r="V19" s="44">
        <f t="shared" si="8"/>
        <v>0</v>
      </c>
      <c r="W19" s="51">
        <f t="shared" si="9"/>
        <v>0</v>
      </c>
      <c r="X19" s="51">
        <f>SUMIF(J$7:J$68,S19,L$7:L$68)+SUMIF(N$7:N$68,S19,$K$7:K$68)</f>
        <v>0</v>
      </c>
      <c r="Y19" s="45">
        <f t="shared" si="10"/>
        <v>0</v>
      </c>
      <c r="Z19" s="52">
        <f t="shared" si="11"/>
        <v>0</v>
      </c>
      <c r="AA19" s="53">
        <f t="shared" si="12"/>
        <v>4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4"/>
        <v>0</v>
      </c>
      <c r="J20" s="25"/>
      <c r="K20" s="26">
        <f t="shared" si="1"/>
        <v>0</v>
      </c>
      <c r="L20" s="26">
        <f t="shared" si="2"/>
        <v>0</v>
      </c>
      <c r="M20" s="27"/>
      <c r="N20" s="25"/>
      <c r="O20" s="7">
        <f t="shared" si="5"/>
        <v>0</v>
      </c>
      <c r="Q20" s="49">
        <v>13</v>
      </c>
      <c r="R20" s="41"/>
      <c r="S20" s="50" t="s">
        <v>27</v>
      </c>
      <c r="T20" s="51">
        <f t="shared" si="6"/>
        <v>0</v>
      </c>
      <c r="U20" s="51">
        <f t="shared" si="7"/>
        <v>0</v>
      </c>
      <c r="V20" s="44">
        <f t="shared" si="8"/>
        <v>0</v>
      </c>
      <c r="W20" s="51">
        <f t="shared" si="9"/>
        <v>0</v>
      </c>
      <c r="X20" s="51">
        <f>SUMIF(J$7:J$68,S20,L$7:L$68)+SUMIF(N$7:N$68,S20,$K$7:K$68)</f>
        <v>0</v>
      </c>
      <c r="Y20" s="45">
        <f t="shared" si="10"/>
        <v>0</v>
      </c>
      <c r="Z20" s="52">
        <f t="shared" si="11"/>
        <v>0</v>
      </c>
      <c r="AA20" s="53">
        <f t="shared" si="12"/>
        <v>4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4"/>
        <v>0</v>
      </c>
      <c r="J21" s="25"/>
      <c r="K21" s="26">
        <f t="shared" si="1"/>
        <v>0</v>
      </c>
      <c r="L21" s="26">
        <f t="shared" si="2"/>
        <v>0</v>
      </c>
      <c r="M21" s="27"/>
      <c r="N21" s="25"/>
      <c r="O21" s="7">
        <f t="shared" si="5"/>
        <v>0</v>
      </c>
      <c r="Q21" s="49">
        <v>14</v>
      </c>
      <c r="R21" s="41"/>
      <c r="S21" s="50" t="s">
        <v>28</v>
      </c>
      <c r="T21" s="51">
        <f t="shared" si="6"/>
        <v>0</v>
      </c>
      <c r="U21" s="51">
        <f t="shared" si="7"/>
        <v>0</v>
      </c>
      <c r="V21" s="44">
        <f t="shared" si="8"/>
        <v>0</v>
      </c>
      <c r="W21" s="51">
        <f t="shared" si="9"/>
        <v>0</v>
      </c>
      <c r="X21" s="51">
        <f>SUMIF(J$7:J$68,S21,L$7:L$68)+SUMIF(N$7:N$68,S21,$K$7:K$68)</f>
        <v>0</v>
      </c>
      <c r="Y21" s="45">
        <f t="shared" si="10"/>
        <v>0</v>
      </c>
      <c r="Z21" s="52">
        <f t="shared" si="11"/>
        <v>0</v>
      </c>
      <c r="AA21" s="53">
        <f t="shared" si="12"/>
        <v>4</v>
      </c>
    </row>
    <row r="22" spans="1:25" ht="16.5" hidden="1">
      <c r="A22" s="54"/>
      <c r="B22" s="54"/>
      <c r="C22" s="38"/>
      <c r="D22" s="39"/>
      <c r="E22" s="38"/>
      <c r="F22" s="39"/>
      <c r="G22" s="38"/>
      <c r="H22" s="39"/>
      <c r="I22" s="24">
        <f t="shared" si="4"/>
        <v>0</v>
      </c>
      <c r="J22" s="25"/>
      <c r="K22" s="26">
        <f t="shared" si="1"/>
        <v>0</v>
      </c>
      <c r="L22" s="26">
        <f t="shared" si="2"/>
        <v>0</v>
      </c>
      <c r="M22" s="27"/>
      <c r="N22" s="25"/>
      <c r="O22" s="7">
        <f t="shared" si="5"/>
        <v>0</v>
      </c>
      <c r="S22" s="48"/>
      <c r="T22" s="48"/>
      <c r="U22" s="48"/>
      <c r="V22" s="48"/>
      <c r="W22" s="48"/>
      <c r="X22" s="48"/>
      <c r="Y22" s="55"/>
    </row>
    <row r="23" spans="1:25" ht="16.5" hidden="1">
      <c r="A23" s="20"/>
      <c r="B23" s="20"/>
      <c r="C23" s="38"/>
      <c r="D23" s="39"/>
      <c r="E23" s="38"/>
      <c r="F23" s="39"/>
      <c r="G23" s="38"/>
      <c r="H23" s="39"/>
      <c r="I23" s="24">
        <f t="shared" si="4"/>
        <v>0</v>
      </c>
      <c r="J23" s="25"/>
      <c r="K23" s="26">
        <f t="shared" si="1"/>
        <v>0</v>
      </c>
      <c r="L23" s="26">
        <f t="shared" si="2"/>
        <v>0</v>
      </c>
      <c r="M23" s="27"/>
      <c r="N23" s="25"/>
      <c r="O23" s="7">
        <f t="shared" si="5"/>
        <v>0</v>
      </c>
      <c r="S23" s="48"/>
      <c r="T23" s="48"/>
      <c r="U23" s="48"/>
      <c r="V23" s="48"/>
      <c r="W23" s="48"/>
      <c r="X23" s="48"/>
      <c r="Y23" s="55"/>
    </row>
    <row r="24" spans="1:19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4"/>
        <v>0</v>
      </c>
      <c r="J24" s="25"/>
      <c r="K24" s="26">
        <f t="shared" si="1"/>
        <v>0</v>
      </c>
      <c r="L24" s="26">
        <f t="shared" si="2"/>
        <v>0</v>
      </c>
      <c r="M24" s="27"/>
      <c r="N24" s="25"/>
      <c r="O24" s="7">
        <f t="shared" si="5"/>
        <v>0</v>
      </c>
      <c r="R24" s="48"/>
      <c r="S24" s="48"/>
    </row>
    <row r="25" spans="1:19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4"/>
        <v>0</v>
      </c>
      <c r="J25" s="25"/>
      <c r="K25" s="26">
        <f t="shared" si="1"/>
        <v>0</v>
      </c>
      <c r="L25" s="26">
        <f t="shared" si="2"/>
        <v>0</v>
      </c>
      <c r="M25" s="27"/>
      <c r="N25" s="25"/>
      <c r="O25" s="7">
        <f t="shared" si="5"/>
        <v>0</v>
      </c>
      <c r="R25" s="48"/>
      <c r="S25" s="48"/>
    </row>
    <row r="26" spans="1:19" ht="16.5" hidden="1">
      <c r="A26" s="56"/>
      <c r="B26" s="56"/>
      <c r="C26" s="38"/>
      <c r="D26" s="39"/>
      <c r="E26" s="38"/>
      <c r="F26" s="39"/>
      <c r="G26" s="38"/>
      <c r="H26" s="39"/>
      <c r="I26" s="24">
        <f t="shared" si="4"/>
        <v>0</v>
      </c>
      <c r="J26" s="25"/>
      <c r="K26" s="26">
        <f t="shared" si="1"/>
        <v>0</v>
      </c>
      <c r="L26" s="26">
        <f t="shared" si="2"/>
        <v>0</v>
      </c>
      <c r="M26" s="27"/>
      <c r="N26" s="25"/>
      <c r="O26" s="7">
        <f t="shared" si="5"/>
        <v>0</v>
      </c>
      <c r="R26" s="48"/>
      <c r="S26" s="48"/>
    </row>
    <row r="27" spans="1:15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4"/>
        <v>0</v>
      </c>
      <c r="J27" s="25"/>
      <c r="K27" s="26">
        <f t="shared" si="1"/>
        <v>0</v>
      </c>
      <c r="L27" s="26">
        <f t="shared" si="2"/>
        <v>0</v>
      </c>
      <c r="M27" s="27"/>
      <c r="N27" s="25"/>
      <c r="O27" s="7">
        <f t="shared" si="5"/>
        <v>0</v>
      </c>
    </row>
    <row r="28" spans="1:15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4"/>
        <v>0</v>
      </c>
      <c r="J28" s="25"/>
      <c r="K28" s="26">
        <f t="shared" si="1"/>
        <v>0</v>
      </c>
      <c r="L28" s="26">
        <f t="shared" si="2"/>
        <v>0</v>
      </c>
      <c r="M28" s="27"/>
      <c r="N28" s="25"/>
      <c r="O28" s="7">
        <f t="shared" si="5"/>
        <v>0</v>
      </c>
    </row>
    <row r="29" spans="1:15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4"/>
        <v>0</v>
      </c>
      <c r="J29" s="25"/>
      <c r="K29" s="26">
        <f t="shared" si="1"/>
        <v>0</v>
      </c>
      <c r="L29" s="26">
        <f t="shared" si="2"/>
        <v>0</v>
      </c>
      <c r="M29" s="27"/>
      <c r="N29" s="25"/>
      <c r="O29" s="7">
        <f t="shared" si="5"/>
        <v>0</v>
      </c>
    </row>
    <row r="30" spans="1:15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4"/>
        <v>0</v>
      </c>
      <c r="J30" s="25"/>
      <c r="K30" s="26">
        <f t="shared" si="1"/>
        <v>0</v>
      </c>
      <c r="L30" s="26">
        <f t="shared" si="2"/>
        <v>0</v>
      </c>
      <c r="M30" s="27"/>
      <c r="N30" s="25"/>
      <c r="O30" s="7">
        <f t="shared" si="5"/>
        <v>0</v>
      </c>
    </row>
    <row r="31" spans="1:15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4"/>
        <v>0</v>
      </c>
      <c r="J31" s="25"/>
      <c r="K31" s="26">
        <f t="shared" si="1"/>
        <v>0</v>
      </c>
      <c r="L31" s="26">
        <f t="shared" si="2"/>
        <v>0</v>
      </c>
      <c r="M31" s="27"/>
      <c r="N31" s="25"/>
      <c r="O31" s="7">
        <f t="shared" si="5"/>
        <v>0</v>
      </c>
    </row>
    <row r="32" spans="1:15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4"/>
        <v>0</v>
      </c>
      <c r="J32" s="25"/>
      <c r="K32" s="26">
        <f t="shared" si="1"/>
        <v>0</v>
      </c>
      <c r="L32" s="26">
        <f t="shared" si="2"/>
        <v>0</v>
      </c>
      <c r="M32" s="27"/>
      <c r="N32" s="25"/>
      <c r="O32" s="7">
        <f t="shared" si="5"/>
        <v>0</v>
      </c>
    </row>
    <row r="33" spans="1:15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4"/>
        <v>0</v>
      </c>
      <c r="J33" s="25"/>
      <c r="K33" s="26">
        <f t="shared" si="1"/>
        <v>0</v>
      </c>
      <c r="L33" s="26">
        <f t="shared" si="2"/>
        <v>0</v>
      </c>
      <c r="M33" s="27"/>
      <c r="N33" s="25"/>
      <c r="O33" s="7">
        <f t="shared" si="5"/>
        <v>0</v>
      </c>
    </row>
    <row r="34" spans="1:15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4"/>
        <v>0</v>
      </c>
      <c r="J34" s="25"/>
      <c r="K34" s="26">
        <f t="shared" si="1"/>
        <v>0</v>
      </c>
      <c r="L34" s="26">
        <f t="shared" si="2"/>
        <v>0</v>
      </c>
      <c r="M34" s="27"/>
      <c r="N34" s="25"/>
      <c r="O34" s="7">
        <f t="shared" si="5"/>
        <v>0</v>
      </c>
    </row>
    <row r="35" spans="1:15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4"/>
        <v>0</v>
      </c>
      <c r="J35" s="25"/>
      <c r="K35" s="26">
        <f t="shared" si="1"/>
        <v>0</v>
      </c>
      <c r="L35" s="26">
        <f t="shared" si="2"/>
        <v>0</v>
      </c>
      <c r="M35" s="27"/>
      <c r="N35" s="25"/>
      <c r="O35" s="7">
        <f t="shared" si="5"/>
        <v>0</v>
      </c>
    </row>
    <row r="36" spans="1:15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4"/>
        <v>0</v>
      </c>
      <c r="J36" s="25"/>
      <c r="K36" s="26">
        <f t="shared" si="1"/>
        <v>0</v>
      </c>
      <c r="L36" s="26">
        <f t="shared" si="2"/>
        <v>0</v>
      </c>
      <c r="M36" s="27"/>
      <c r="N36" s="25"/>
      <c r="O36" s="7">
        <f t="shared" si="5"/>
        <v>0</v>
      </c>
    </row>
    <row r="37" spans="1:15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4"/>
        <v>0</v>
      </c>
      <c r="J37" s="25"/>
      <c r="K37" s="26">
        <f t="shared" si="1"/>
        <v>0</v>
      </c>
      <c r="L37" s="26">
        <f t="shared" si="2"/>
        <v>0</v>
      </c>
      <c r="M37" s="27"/>
      <c r="N37" s="25"/>
      <c r="O37" s="7">
        <f t="shared" si="5"/>
        <v>0</v>
      </c>
    </row>
    <row r="38" spans="1:15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4"/>
        <v>0</v>
      </c>
      <c r="J38" s="25"/>
      <c r="K38" s="26">
        <f t="shared" si="1"/>
        <v>0</v>
      </c>
      <c r="L38" s="26">
        <f t="shared" si="2"/>
        <v>0</v>
      </c>
      <c r="M38" s="27"/>
      <c r="N38" s="25"/>
      <c r="O38" s="7">
        <f t="shared" si="5"/>
        <v>0</v>
      </c>
    </row>
    <row r="39" spans="1:15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4"/>
        <v>0</v>
      </c>
      <c r="J39" s="25"/>
      <c r="K39" s="26">
        <f t="shared" si="1"/>
        <v>0</v>
      </c>
      <c r="L39" s="26">
        <f t="shared" si="2"/>
        <v>0</v>
      </c>
      <c r="M39" s="27"/>
      <c r="N39" s="25"/>
      <c r="O39" s="7">
        <f t="shared" si="5"/>
        <v>0</v>
      </c>
    </row>
    <row r="40" spans="1:15" ht="16.5" hidden="1">
      <c r="A40" s="56"/>
      <c r="B40" s="56"/>
      <c r="C40" s="38"/>
      <c r="D40" s="39"/>
      <c r="E40" s="38"/>
      <c r="F40" s="39"/>
      <c r="G40" s="38"/>
      <c r="H40" s="39"/>
      <c r="I40" s="24">
        <f t="shared" si="4"/>
        <v>0</v>
      </c>
      <c r="J40" s="25"/>
      <c r="K40" s="26">
        <f t="shared" si="1"/>
        <v>0</v>
      </c>
      <c r="L40" s="26">
        <f t="shared" si="2"/>
        <v>0</v>
      </c>
      <c r="M40" s="27"/>
      <c r="N40" s="25"/>
      <c r="O40" s="7">
        <f t="shared" si="5"/>
        <v>0</v>
      </c>
    </row>
    <row r="41" spans="1:15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4"/>
        <v>0</v>
      </c>
      <c r="J41" s="25"/>
      <c r="K41" s="26">
        <f t="shared" si="1"/>
        <v>0</v>
      </c>
      <c r="L41" s="26">
        <f t="shared" si="2"/>
        <v>0</v>
      </c>
      <c r="M41" s="27"/>
      <c r="N41" s="25"/>
      <c r="O41" s="7">
        <f t="shared" si="5"/>
        <v>0</v>
      </c>
    </row>
    <row r="42" spans="1:15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4"/>
        <v>0</v>
      </c>
      <c r="J42" s="25"/>
      <c r="K42" s="26">
        <f t="shared" si="1"/>
        <v>0</v>
      </c>
      <c r="L42" s="26">
        <f t="shared" si="2"/>
        <v>0</v>
      </c>
      <c r="M42" s="27"/>
      <c r="N42" s="25"/>
      <c r="O42" s="7">
        <f t="shared" si="5"/>
        <v>0</v>
      </c>
    </row>
    <row r="43" spans="1:15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4"/>
        <v>0</v>
      </c>
      <c r="J43" s="25"/>
      <c r="K43" s="26">
        <f t="shared" si="1"/>
        <v>0</v>
      </c>
      <c r="L43" s="26">
        <f t="shared" si="2"/>
        <v>0</v>
      </c>
      <c r="M43" s="27"/>
      <c r="N43" s="25"/>
      <c r="O43" s="7">
        <f t="shared" si="5"/>
        <v>0</v>
      </c>
    </row>
    <row r="44" spans="1:15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4"/>
        <v>0</v>
      </c>
      <c r="J44" s="25"/>
      <c r="K44" s="26">
        <f t="shared" si="1"/>
        <v>0</v>
      </c>
      <c r="L44" s="26">
        <f t="shared" si="2"/>
        <v>0</v>
      </c>
      <c r="M44" s="27"/>
      <c r="N44" s="25"/>
      <c r="O44" s="7">
        <f t="shared" si="5"/>
        <v>0</v>
      </c>
    </row>
    <row r="45" spans="1:15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4"/>
        <v>0</v>
      </c>
      <c r="J45" s="25"/>
      <c r="K45" s="26">
        <f t="shared" si="1"/>
        <v>0</v>
      </c>
      <c r="L45" s="26">
        <f t="shared" si="2"/>
        <v>0</v>
      </c>
      <c r="M45" s="27"/>
      <c r="N45" s="25"/>
      <c r="O45" s="7">
        <f t="shared" si="5"/>
        <v>0</v>
      </c>
    </row>
    <row r="46" spans="1:15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4"/>
        <v>0</v>
      </c>
      <c r="J46" s="25"/>
      <c r="K46" s="26">
        <f t="shared" si="1"/>
        <v>0</v>
      </c>
      <c r="L46" s="26">
        <f t="shared" si="2"/>
        <v>0</v>
      </c>
      <c r="M46" s="27"/>
      <c r="N46" s="25"/>
      <c r="O46" s="7">
        <f t="shared" si="5"/>
        <v>0</v>
      </c>
    </row>
    <row r="47" spans="1:15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4"/>
        <v>0</v>
      </c>
      <c r="J47" s="25"/>
      <c r="K47" s="26">
        <f t="shared" si="1"/>
        <v>0</v>
      </c>
      <c r="L47" s="26">
        <f t="shared" si="2"/>
        <v>0</v>
      </c>
      <c r="M47" s="27"/>
      <c r="N47" s="25"/>
      <c r="O47" s="7">
        <f t="shared" si="5"/>
        <v>0</v>
      </c>
    </row>
    <row r="48" spans="1:15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4"/>
        <v>0</v>
      </c>
      <c r="J48" s="25"/>
      <c r="K48" s="26">
        <f t="shared" si="1"/>
        <v>0</v>
      </c>
      <c r="L48" s="26">
        <f t="shared" si="2"/>
        <v>0</v>
      </c>
      <c r="M48" s="27"/>
      <c r="N48" s="25"/>
      <c r="O48" s="7">
        <f t="shared" si="5"/>
        <v>0</v>
      </c>
    </row>
    <row r="49" spans="1:15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4"/>
        <v>0</v>
      </c>
      <c r="J49" s="25"/>
      <c r="K49" s="26">
        <f t="shared" si="1"/>
        <v>0</v>
      </c>
      <c r="L49" s="26">
        <f t="shared" si="2"/>
        <v>0</v>
      </c>
      <c r="M49" s="27"/>
      <c r="N49" s="25"/>
      <c r="O49" s="7">
        <f t="shared" si="5"/>
        <v>0</v>
      </c>
    </row>
    <row r="50" spans="1:15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4"/>
        <v>0</v>
      </c>
      <c r="J50" s="25"/>
      <c r="K50" s="26">
        <f t="shared" si="1"/>
        <v>0</v>
      </c>
      <c r="L50" s="26">
        <f t="shared" si="2"/>
        <v>0</v>
      </c>
      <c r="M50" s="27"/>
      <c r="N50" s="25"/>
      <c r="O50" s="7">
        <f t="shared" si="5"/>
        <v>0</v>
      </c>
    </row>
    <row r="51" spans="1:15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4"/>
        <v>0</v>
      </c>
      <c r="J51" s="25"/>
      <c r="K51" s="26">
        <f t="shared" si="1"/>
        <v>0</v>
      </c>
      <c r="L51" s="26">
        <f t="shared" si="2"/>
        <v>0</v>
      </c>
      <c r="M51" s="27"/>
      <c r="N51" s="25"/>
      <c r="O51" s="7">
        <f t="shared" si="5"/>
        <v>0</v>
      </c>
    </row>
    <row r="52" spans="1:15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4"/>
        <v>0</v>
      </c>
      <c r="J52" s="25"/>
      <c r="K52" s="26">
        <f t="shared" si="1"/>
        <v>0</v>
      </c>
      <c r="L52" s="26">
        <f t="shared" si="2"/>
        <v>0</v>
      </c>
      <c r="M52" s="27"/>
      <c r="N52" s="25"/>
      <c r="O52" s="7">
        <f t="shared" si="5"/>
        <v>0</v>
      </c>
    </row>
    <row r="53" spans="1:15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4"/>
        <v>0</v>
      </c>
      <c r="J53" s="25"/>
      <c r="K53" s="26">
        <f t="shared" si="1"/>
        <v>0</v>
      </c>
      <c r="L53" s="26">
        <f t="shared" si="2"/>
        <v>0</v>
      </c>
      <c r="M53" s="27"/>
      <c r="N53" s="25"/>
      <c r="O53" s="7">
        <f t="shared" si="5"/>
        <v>0</v>
      </c>
    </row>
    <row r="54" spans="1:15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4"/>
        <v>0</v>
      </c>
      <c r="J54" s="25"/>
      <c r="K54" s="26">
        <f t="shared" si="1"/>
        <v>0</v>
      </c>
      <c r="L54" s="26">
        <f t="shared" si="2"/>
        <v>0</v>
      </c>
      <c r="M54" s="27"/>
      <c r="N54" s="25"/>
      <c r="O54" s="7">
        <f t="shared" si="5"/>
        <v>0</v>
      </c>
    </row>
    <row r="55" spans="1:15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4"/>
        <v>0</v>
      </c>
      <c r="J55" s="25"/>
      <c r="K55" s="26">
        <f t="shared" si="1"/>
        <v>0</v>
      </c>
      <c r="L55" s="26">
        <f t="shared" si="2"/>
        <v>0</v>
      </c>
      <c r="M55" s="27"/>
      <c r="N55" s="25"/>
      <c r="O55" s="7">
        <f t="shared" si="5"/>
        <v>0</v>
      </c>
    </row>
    <row r="56" spans="1:15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4"/>
        <v>0</v>
      </c>
      <c r="J56" s="25"/>
      <c r="K56" s="26">
        <f t="shared" si="1"/>
        <v>0</v>
      </c>
      <c r="L56" s="26">
        <f t="shared" si="2"/>
        <v>0</v>
      </c>
      <c r="M56" s="27"/>
      <c r="N56" s="25"/>
      <c r="O56" s="7">
        <f t="shared" si="5"/>
        <v>0</v>
      </c>
    </row>
    <row r="57" spans="1:15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4"/>
        <v>0</v>
      </c>
      <c r="J57" s="25"/>
      <c r="K57" s="26">
        <f t="shared" si="1"/>
        <v>0</v>
      </c>
      <c r="L57" s="26">
        <f t="shared" si="2"/>
        <v>0</v>
      </c>
      <c r="M57" s="27"/>
      <c r="N57" s="25"/>
      <c r="O57" s="7">
        <f t="shared" si="5"/>
        <v>0</v>
      </c>
    </row>
    <row r="58" spans="1:15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4"/>
        <v>0</v>
      </c>
      <c r="J58" s="25"/>
      <c r="K58" s="26">
        <f t="shared" si="1"/>
        <v>0</v>
      </c>
      <c r="L58" s="26">
        <f t="shared" si="2"/>
        <v>0</v>
      </c>
      <c r="M58" s="27"/>
      <c r="N58" s="25"/>
      <c r="O58" s="7">
        <f t="shared" si="5"/>
        <v>0</v>
      </c>
    </row>
    <row r="59" spans="1:15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4"/>
        <v>0</v>
      </c>
      <c r="J59" s="25"/>
      <c r="K59" s="26">
        <f t="shared" si="1"/>
        <v>0</v>
      </c>
      <c r="L59" s="26">
        <f t="shared" si="2"/>
        <v>0</v>
      </c>
      <c r="M59" s="27"/>
      <c r="N59" s="25"/>
      <c r="O59" s="7">
        <f t="shared" si="5"/>
        <v>0</v>
      </c>
    </row>
    <row r="60" spans="1:15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4"/>
        <v>0</v>
      </c>
      <c r="J60" s="25"/>
      <c r="K60" s="26">
        <f t="shared" si="1"/>
        <v>0</v>
      </c>
      <c r="L60" s="26">
        <f t="shared" si="2"/>
        <v>0</v>
      </c>
      <c r="M60" s="27"/>
      <c r="N60" s="25"/>
      <c r="O60" s="7">
        <f t="shared" si="5"/>
        <v>0</v>
      </c>
    </row>
    <row r="61" spans="1:15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4"/>
        <v>0</v>
      </c>
      <c r="J61" s="25"/>
      <c r="K61" s="26">
        <f t="shared" si="1"/>
        <v>0</v>
      </c>
      <c r="L61" s="26">
        <f t="shared" si="2"/>
        <v>0</v>
      </c>
      <c r="M61" s="27"/>
      <c r="N61" s="25"/>
      <c r="O61" s="7">
        <f t="shared" si="5"/>
        <v>0</v>
      </c>
    </row>
    <row r="62" spans="1:15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4"/>
        <v>0</v>
      </c>
      <c r="J62" s="25"/>
      <c r="K62" s="26">
        <f t="shared" si="1"/>
        <v>0</v>
      </c>
      <c r="L62" s="26">
        <f t="shared" si="2"/>
        <v>0</v>
      </c>
      <c r="M62" s="27"/>
      <c r="N62" s="25"/>
      <c r="O62" s="7">
        <f t="shared" si="5"/>
        <v>0</v>
      </c>
    </row>
    <row r="63" spans="1:15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4"/>
        <v>0</v>
      </c>
      <c r="J63" s="25"/>
      <c r="K63" s="26">
        <f t="shared" si="1"/>
        <v>0</v>
      </c>
      <c r="L63" s="26">
        <f t="shared" si="2"/>
        <v>0</v>
      </c>
      <c r="M63" s="27"/>
      <c r="N63" s="25"/>
      <c r="O63" s="7">
        <f t="shared" si="5"/>
        <v>0</v>
      </c>
    </row>
    <row r="64" spans="1:15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4"/>
        <v>0</v>
      </c>
      <c r="J64" s="25"/>
      <c r="K64" s="26">
        <f t="shared" si="1"/>
        <v>0</v>
      </c>
      <c r="L64" s="26">
        <f t="shared" si="2"/>
        <v>0</v>
      </c>
      <c r="M64" s="27"/>
      <c r="N64" s="25"/>
      <c r="O64" s="7">
        <f t="shared" si="5"/>
        <v>0</v>
      </c>
    </row>
    <row r="65" spans="1:15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4"/>
        <v>0</v>
      </c>
      <c r="J65" s="25"/>
      <c r="K65" s="26">
        <f t="shared" si="1"/>
        <v>0</v>
      </c>
      <c r="L65" s="26">
        <f t="shared" si="2"/>
        <v>0</v>
      </c>
      <c r="M65" s="27"/>
      <c r="N65" s="25"/>
      <c r="O65" s="7">
        <f t="shared" si="5"/>
        <v>0</v>
      </c>
    </row>
    <row r="66" spans="1:15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4"/>
        <v>0</v>
      </c>
      <c r="J66" s="25"/>
      <c r="K66" s="26">
        <f t="shared" si="1"/>
        <v>0</v>
      </c>
      <c r="L66" s="26">
        <f t="shared" si="2"/>
        <v>0</v>
      </c>
      <c r="M66" s="27"/>
      <c r="N66" s="25"/>
      <c r="O66" s="7">
        <f t="shared" si="5"/>
        <v>0</v>
      </c>
    </row>
    <row r="67" spans="1:15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4"/>
        <v>0</v>
      </c>
      <c r="J67" s="25"/>
      <c r="K67" s="26">
        <f t="shared" si="1"/>
        <v>0</v>
      </c>
      <c r="L67" s="26">
        <f t="shared" si="2"/>
        <v>0</v>
      </c>
      <c r="M67" s="27"/>
      <c r="N67" s="25"/>
      <c r="O67" s="7">
        <f t="shared" si="5"/>
        <v>0</v>
      </c>
    </row>
    <row r="68" spans="1:15" ht="17.25" hidden="1" thickBot="1">
      <c r="A68" s="56"/>
      <c r="B68" s="56"/>
      <c r="C68" s="57"/>
      <c r="D68" s="58"/>
      <c r="E68" s="57"/>
      <c r="F68" s="58"/>
      <c r="G68" s="57"/>
      <c r="H68" s="58"/>
      <c r="I68" s="24">
        <f t="shared" si="4"/>
        <v>0</v>
      </c>
      <c r="J68" s="25"/>
      <c r="K68" s="26">
        <f t="shared" si="1"/>
        <v>0</v>
      </c>
      <c r="L68" s="26">
        <f t="shared" si="2"/>
        <v>0</v>
      </c>
      <c r="M68" s="27"/>
      <c r="N68" s="25"/>
      <c r="O68" s="7">
        <f t="shared" si="5"/>
        <v>0</v>
      </c>
    </row>
    <row r="69" spans="1:14" ht="16.5">
      <c r="A69" s="56"/>
      <c r="B69" s="56"/>
      <c r="J69" s="5"/>
      <c r="K69" s="6"/>
      <c r="L69" s="6"/>
      <c r="M69" s="5"/>
      <c r="N69" s="5"/>
    </row>
    <row r="70" spans="2:17" ht="17.25" thickBot="1">
      <c r="B70" s="141"/>
      <c r="C70" s="142"/>
      <c r="D70" s="142"/>
      <c r="E70" s="142"/>
      <c r="F70" s="143"/>
      <c r="Q70" s="116" t="s">
        <v>63</v>
      </c>
    </row>
    <row r="71" spans="2:27" ht="17.25" thickBot="1">
      <c r="B71" s="144"/>
      <c r="C71" s="149" t="s">
        <v>70</v>
      </c>
      <c r="D71" s="149"/>
      <c r="E71" s="149"/>
      <c r="F71" s="150"/>
      <c r="Q71" s="28"/>
      <c r="R71" s="29"/>
      <c r="S71" s="30" t="s">
        <v>12</v>
      </c>
      <c r="T71" s="31" t="s">
        <v>13</v>
      </c>
      <c r="U71" s="31" t="s">
        <v>14</v>
      </c>
      <c r="V71" s="32" t="s">
        <v>43</v>
      </c>
      <c r="W71" s="31" t="s">
        <v>15</v>
      </c>
      <c r="X71" s="31" t="s">
        <v>16</v>
      </c>
      <c r="Y71" s="33" t="s">
        <v>43</v>
      </c>
      <c r="Z71" s="34" t="s">
        <v>17</v>
      </c>
      <c r="AA71" s="35" t="s">
        <v>18</v>
      </c>
    </row>
    <row r="72" spans="2:27" ht="16.5">
      <c r="B72" s="144"/>
      <c r="C72" s="149" t="s">
        <v>76</v>
      </c>
      <c r="D72" s="149"/>
      <c r="E72" s="149"/>
      <c r="F72" s="150"/>
      <c r="N72" s="158" t="s">
        <v>68</v>
      </c>
      <c r="O72" s="159"/>
      <c r="P72" s="157"/>
      <c r="Q72" s="153">
        <v>1</v>
      </c>
      <c r="R72" s="41"/>
      <c r="S72" s="165" t="s">
        <v>75</v>
      </c>
      <c r="T72" s="43">
        <f>SUMIF(J$7:J$68,S72,C$7:C$68)+SUMIF(N$7:N$68,S72,D$7:D$68)+SUMIF(J$7:J$68,S72,E$7:E$68)+SUMIF(N$7:N$68,S72,F$7:F$68)+SUMIF(J$7:J$68,S72,G$7:G$68)+SUMIF(N$7:N$68,S72,H$7:H$68)</f>
        <v>150</v>
      </c>
      <c r="U72" s="43">
        <f>SUMIF(J$7:J$68,S72,D$7:D$68)+SUMIF(N$7:N$68,S72,C$7:C$68)+SUMIF(J$7:J$68,S72,F$7:F$68)+SUMIF(N$7:N$68,S72,E$7:E$68)+SUMIF(J$7:J$68,S72,H$7:H$68)+SUMIF(N$7:N$68,S72,G$7:G$68)</f>
        <v>74</v>
      </c>
      <c r="V72" s="44">
        <f>_xlfn.IFERROR(T72/U72,0)</f>
        <v>2.027027027027027</v>
      </c>
      <c r="W72" s="43">
        <f>SUMIF(J$7:J$68,S72,K$7:K$68)+SUMIF(N$7:N$68,S72,L$7:L$68)</f>
        <v>6</v>
      </c>
      <c r="X72" s="43">
        <f>SUMIF(J$7:J$68,S72,L$7:L$68)+SUMIF(N$7:N$68,S72,$K$7:K$68)</f>
        <v>0</v>
      </c>
      <c r="Y72" s="45">
        <f>_xlfn.IFERROR(W72/X72,0)</f>
        <v>0</v>
      </c>
      <c r="Z72" s="46">
        <f>SUMIF(J$7:J$68,S72,I$7:I$68)+SUMIF(N$7:N$68,S72,O$7:O$68)</f>
        <v>9</v>
      </c>
      <c r="AA72" s="47">
        <f>RANK(Z72,Z$72:Z$74,0)</f>
        <v>1</v>
      </c>
    </row>
    <row r="73" spans="2:27" ht="16.5">
      <c r="B73" s="144"/>
      <c r="C73" s="149" t="s">
        <v>71</v>
      </c>
      <c r="D73" s="149"/>
      <c r="E73" s="149"/>
      <c r="F73" s="150"/>
      <c r="Q73" s="49">
        <v>2</v>
      </c>
      <c r="R73" s="41"/>
      <c r="S73" s="165" t="s">
        <v>29</v>
      </c>
      <c r="T73" s="51">
        <f>SUMIF(J$7:J$68,S73,C$7:C$68)+SUMIF(N$7:N$68,S73,D$7:D$68)+SUMIF(J$7:J$68,S73,E$7:E$68)+SUMIF(N$7:N$68,S73,F$7:F$68)+SUMIF(J$7:J$68,S73,G$7:G$68)+SUMIF(N$7:N$68,S73,H$7:H$68)</f>
        <v>115</v>
      </c>
      <c r="U73" s="51">
        <f>SUMIF(J$7:J$68,S73,D$7:D$68)+SUMIF(N$7:N$68,S73,C$7:C$68)+SUMIF(J$7:J$68,S73,F$7:F$68)+SUMIF(N$7:N$68,S73,E$7:E$68)+SUMIF(J$7:J$68,S73,H$7:H$68)+SUMIF(N$7:N$68,S73,G$7:G$68)</f>
        <v>114</v>
      </c>
      <c r="V73" s="44">
        <f>_xlfn.IFERROR(T73/U73,0)</f>
        <v>1.0087719298245614</v>
      </c>
      <c r="W73" s="51">
        <f>SUMIF(J$7:J$68,S73,K$7:K$68)+SUMIF(N$7:N$68,S73,L$7:L$68)</f>
        <v>3</v>
      </c>
      <c r="X73" s="51">
        <f>SUMIF(J$7:J$68,S73,L$7:L$68)+SUMIF(N$7:N$68,S73,$K$7:K$68)</f>
        <v>3</v>
      </c>
      <c r="Y73" s="45">
        <f>_xlfn.IFERROR(W73/X73,0)</f>
        <v>1</v>
      </c>
      <c r="Z73" s="52">
        <f>SUMIF(J$7:J$68,S73,I$7:I$68)+SUMIF(N$7:N$68,S73,O$7:O$68)</f>
        <v>4</v>
      </c>
      <c r="AA73" s="47">
        <f>RANK(Z73,Z$72:Z$74,0)</f>
        <v>2</v>
      </c>
    </row>
    <row r="74" spans="2:27" ht="16.5">
      <c r="B74" s="144"/>
      <c r="C74" s="149" t="s">
        <v>72</v>
      </c>
      <c r="D74" s="149"/>
      <c r="E74" s="149"/>
      <c r="F74" s="150"/>
      <c r="Q74" s="49">
        <v>3</v>
      </c>
      <c r="R74" s="41"/>
      <c r="S74" s="165" t="s">
        <v>60</v>
      </c>
      <c r="T74" s="51">
        <f>SUMIF(J$7:J$68,S74,C$7:C$68)+SUMIF(N$7:N$68,S74,D$7:D$68)+SUMIF(J$7:J$68,S74,E$7:E$68)+SUMIF(N$7:N$68,S74,F$7:F$68)+SUMIF(J$7:J$68,S74,G$7:G$68)+SUMIF(N$7:N$68,S74,H$7:H$68)</f>
        <v>48</v>
      </c>
      <c r="U74" s="51">
        <f>SUMIF(J$7:J$68,S74,D$7:D$68)+SUMIF(N$7:N$68,S74,C$7:C$68)+SUMIF(J$7:J$68,S74,F$7:F$68)+SUMIF(N$7:N$68,S74,E$7:E$68)+SUMIF(J$7:J$68,S74,H$7:H$68)+SUMIF(N$7:N$68,S74,G$7:G$68)</f>
        <v>150</v>
      </c>
      <c r="V74" s="44">
        <f>_xlfn.IFERROR(T74/U74,0)</f>
        <v>0.32</v>
      </c>
      <c r="W74" s="51">
        <f>SUMIF(J$7:J$68,S74,K$7:K$68)+SUMIF(N$7:N$68,S74,L$7:L$68)</f>
        <v>0</v>
      </c>
      <c r="X74" s="51">
        <f>SUMIF(J$7:J$68,S74,L$7:L$68)+SUMIF(N$7:N$68,S74,$K$7:K$68)</f>
        <v>6</v>
      </c>
      <c r="Y74" s="45">
        <f>_xlfn.IFERROR(W74/X74,0)</f>
        <v>0</v>
      </c>
      <c r="Z74" s="52">
        <f>SUMIF(J$7:J$68,S74,I$7:I$68)+SUMIF(N$7:N$68,S74,O$7:O$68)</f>
        <v>0</v>
      </c>
      <c r="AA74" s="47">
        <f>RANK(Z74,Z$72:Z$74,0)</f>
        <v>3</v>
      </c>
    </row>
    <row r="75" spans="2:27" ht="16.5" hidden="1">
      <c r="B75" s="144"/>
      <c r="C75" s="140"/>
      <c r="D75" s="140"/>
      <c r="E75" s="140"/>
      <c r="F75" s="145"/>
      <c r="Q75" s="49">
        <v>4</v>
      </c>
      <c r="R75" s="41"/>
      <c r="S75" s="95" t="s">
        <v>42</v>
      </c>
      <c r="T75" s="51">
        <f>SUMIF(J$7:J$68,S75,C$7:C$68)+SUMIF(N$7:N$68,S75,D$7:D$68)+SUMIF(J$7:J$68,S75,E$7:E$68)+SUMIF(N$7:N$68,S75,F$7:F$68)+SUMIF(J$7:J$68,S75,G$7:G$68)+SUMIF(N$7:N$68,S75,H$7:H$68)</f>
        <v>0</v>
      </c>
      <c r="U75" s="51">
        <f>SUMIF(J$7:J$68,S75,D$7:D$68)+SUMIF(N$7:N$68,S75,C$7:C$68)+SUMIF(J$7:J$68,S75,F$7:F$68)+SUMIF(N$7:N$68,S75,E$7:E$68)+SUMIF(J$7:J$68,S75,H$7:H$68)+SUMIF(N$7:N$68,S75,G$7:G$68)</f>
        <v>0</v>
      </c>
      <c r="V75" s="44">
        <f>_xlfn.IFERROR(T75/U75,0)</f>
        <v>0</v>
      </c>
      <c r="W75" s="51">
        <f>SUMIF(J$7:J$68,S75,K$7:K$68)+SUMIF(N$7:N$68,S75,L$7:L$68)</f>
        <v>0</v>
      </c>
      <c r="X75" s="51">
        <f>SUMIF(J$7:J$68,S75,L$7:L$68)+SUMIF(N$7:N$68,S75,$K$7:K$68)</f>
        <v>0</v>
      </c>
      <c r="Y75" s="45">
        <f>_xlfn.IFERROR(W75/X75,0)</f>
        <v>0</v>
      </c>
      <c r="Z75" s="52">
        <f>SUMIF(J$7:J$68,S75,I$7:I$68)+SUMIF(N$7:N$68,S75,O$7:O$68)</f>
        <v>0</v>
      </c>
      <c r="AA75" s="53">
        <f>RANK(Z75,Z$8:Z$21,0)</f>
        <v>4</v>
      </c>
    </row>
    <row r="76" spans="2:27" ht="16.5" hidden="1">
      <c r="B76" s="144"/>
      <c r="C76" s="140"/>
      <c r="D76" s="140"/>
      <c r="E76" s="140"/>
      <c r="F76" s="145"/>
      <c r="Q76" s="49">
        <v>5</v>
      </c>
      <c r="R76" s="41"/>
      <c r="S76" s="50" t="s">
        <v>19</v>
      </c>
      <c r="T76" s="51">
        <f>SUMIF(J$7:J$68,S76,C$7:C$68)+SUMIF(N$7:N$68,S76,D$7:D$68)+SUMIF(J$7:J$68,S76,E$7:E$68)+SUMIF(N$7:N$68,S76,F$7:F$68)+SUMIF(J$7:J$68,S76,G$7:G$68)+SUMIF(N$7:N$68,S76,H$7:H$68)</f>
        <v>0</v>
      </c>
      <c r="U76" s="51">
        <f>SUMIF(J$7:J$68,S76,D$7:D$68)+SUMIF(N$7:N$68,S76,C$7:C$68)+SUMIF(J$7:J$68,S76,F$7:F$68)+SUMIF(N$7:N$68,S76,E$7:E$68)+SUMIF(J$7:J$68,S76,H$7:H$68)+SUMIF(N$7:N$68,S76,G$7:G$68)</f>
        <v>0</v>
      </c>
      <c r="V76" s="44">
        <f>_xlfn.IFERROR(T76/U76,0)</f>
        <v>0</v>
      </c>
      <c r="W76" s="51">
        <f>SUMIF(J$7:J$68,S76,K$7:K$68)+SUMIF(N$7:N$68,S76,L$7:L$68)</f>
        <v>0</v>
      </c>
      <c r="X76" s="51">
        <f>SUMIF(J$7:J$68,S76,L$7:L$68)+SUMIF(N$7:N$68,S76,$K$7:K$68)</f>
        <v>0</v>
      </c>
      <c r="Y76" s="45">
        <f>_xlfn.IFERROR(W76/X76,0)</f>
        <v>0</v>
      </c>
      <c r="Z76" s="52">
        <f>SUMIF(J$7:J$68,S76,I$7:I$68)+SUMIF(N$7:N$68,S76,O$7:O$68)</f>
        <v>0</v>
      </c>
      <c r="AA76" s="53">
        <f>RANK(Z76,Z$8:Z$21,0)</f>
        <v>4</v>
      </c>
    </row>
    <row r="77" spans="2:6" ht="16.5">
      <c r="B77" s="146"/>
      <c r="C77" s="147"/>
      <c r="D77" s="147"/>
      <c r="E77" s="147"/>
      <c r="F77" s="148"/>
    </row>
    <row r="78" spans="14:19" ht="16.5">
      <c r="N78" s="158" t="s">
        <v>69</v>
      </c>
      <c r="O78" s="159"/>
      <c r="P78" s="157"/>
      <c r="Q78" s="154" t="s">
        <v>73</v>
      </c>
      <c r="S78" s="168" t="s">
        <v>74</v>
      </c>
    </row>
    <row r="81" spans="3:5" ht="16.5">
      <c r="C81" s="20"/>
      <c r="D81" s="86"/>
      <c r="E81" s="103"/>
    </row>
    <row r="82" spans="3:5" ht="16.5">
      <c r="C82" s="20"/>
      <c r="D82" s="103"/>
      <c r="E82" s="86"/>
    </row>
  </sheetData>
  <sheetProtection/>
  <mergeCells count="6">
    <mergeCell ref="A1:AA2"/>
    <mergeCell ref="C5:H5"/>
    <mergeCell ref="C6:D6"/>
    <mergeCell ref="E6:F6"/>
    <mergeCell ref="G6:H6"/>
    <mergeCell ref="K6:M6"/>
  </mergeCells>
  <dataValidations count="1">
    <dataValidation type="list" allowBlank="1" showInputMessage="1" showErrorMessage="1" sqref="J7:J68 N7:N12 D81:E82">
      <formula1>$S$8:$S$21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tabColor rgb="FFFFC000"/>
    <pageSetUpPr fitToPage="1"/>
  </sheetPr>
  <dimension ref="A1:AC82"/>
  <sheetViews>
    <sheetView showGridLines="0" tabSelected="1" zoomScalePageLayoutView="0" workbookViewId="0" topLeftCell="A6">
      <selection activeCell="N83" sqref="N83"/>
    </sheetView>
  </sheetViews>
  <sheetFormatPr defaultColWidth="11.421875" defaultRowHeight="15"/>
  <cols>
    <col min="1" max="2" width="6.00390625" style="59" bestFit="1" customWidth="1"/>
    <col min="3" max="6" width="11.421875" style="3" customWidth="1"/>
    <col min="7" max="8" width="11.421875" style="3" hidden="1" customWidth="1"/>
    <col min="9" max="9" width="6.8515625" style="4" bestFit="1" customWidth="1"/>
    <col min="10" max="10" width="11.00390625" style="60" bestFit="1" customWidth="1"/>
    <col min="11" max="12" width="3.140625" style="61" customWidth="1"/>
    <col min="13" max="13" width="3.140625" style="60" hidden="1" customWidth="1"/>
    <col min="14" max="14" width="11.00390625" style="60" bestFit="1" customWidth="1"/>
    <col min="15" max="15" width="6.8515625" style="7" bestFit="1" customWidth="1"/>
    <col min="16" max="16" width="2.140625" style="8" customWidth="1"/>
    <col min="17" max="17" width="3.57421875" style="1" bestFit="1" customWidth="1"/>
    <col min="18" max="18" width="0.71875" style="1" customWidth="1"/>
    <col min="19" max="19" width="12.421875" style="1" customWidth="1"/>
    <col min="20" max="20" width="4.57421875" style="1" bestFit="1" customWidth="1"/>
    <col min="21" max="21" width="4.28125" style="1" bestFit="1" customWidth="1"/>
    <col min="22" max="22" width="7.421875" style="1" customWidth="1"/>
    <col min="23" max="24" width="3.421875" style="1" customWidth="1"/>
    <col min="25" max="25" width="7.57421875" style="9" customWidth="1"/>
    <col min="26" max="26" width="4.57421875" style="1" customWidth="1"/>
    <col min="27" max="27" width="4.57421875" style="10" customWidth="1"/>
    <col min="28" max="28" width="2.00390625" style="1" customWidth="1"/>
    <col min="29" max="16384" width="11.421875" style="1" customWidth="1"/>
  </cols>
  <sheetData>
    <row r="1" spans="1:27" ht="15" customHeight="1">
      <c r="A1" s="206" t="s">
        <v>66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</row>
    <row r="2" spans="1:27" ht="15" customHeight="1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</row>
    <row r="3" spans="1:14" ht="16.5" hidden="1">
      <c r="A3" s="2"/>
      <c r="B3" s="2"/>
      <c r="J3" s="5"/>
      <c r="K3" s="6"/>
      <c r="L3" s="6"/>
      <c r="M3" s="5"/>
      <c r="N3" s="5"/>
    </row>
    <row r="4" spans="1:14" ht="17.25" thickBot="1">
      <c r="A4" s="2"/>
      <c r="B4" s="2"/>
      <c r="J4" s="11" t="s">
        <v>30</v>
      </c>
      <c r="K4" s="12"/>
      <c r="L4" s="12"/>
      <c r="M4" s="11"/>
      <c r="N4" s="13">
        <v>43577</v>
      </c>
    </row>
    <row r="5" spans="1:14" ht="17.25" thickBot="1">
      <c r="A5" s="2"/>
      <c r="B5" s="2"/>
      <c r="C5" s="193" t="s">
        <v>62</v>
      </c>
      <c r="D5" s="194"/>
      <c r="E5" s="194"/>
      <c r="F5" s="194"/>
      <c r="G5" s="194"/>
      <c r="H5" s="195"/>
      <c r="I5" s="114"/>
      <c r="J5" s="5"/>
      <c r="K5" s="6"/>
      <c r="L5" s="6"/>
      <c r="M5" s="5"/>
      <c r="N5" s="5"/>
    </row>
    <row r="6" spans="1:28" ht="17.25" thickBot="1">
      <c r="A6" s="14" t="s">
        <v>2</v>
      </c>
      <c r="B6" s="14" t="s">
        <v>3</v>
      </c>
      <c r="C6" s="196" t="s">
        <v>4</v>
      </c>
      <c r="D6" s="196"/>
      <c r="E6" s="197" t="s">
        <v>5</v>
      </c>
      <c r="F6" s="197"/>
      <c r="G6" s="198" t="s">
        <v>6</v>
      </c>
      <c r="H6" s="198"/>
      <c r="I6" s="15" t="s">
        <v>7</v>
      </c>
      <c r="J6" s="14" t="s">
        <v>8</v>
      </c>
      <c r="K6" s="199" t="s">
        <v>9</v>
      </c>
      <c r="L6" s="199"/>
      <c r="M6" s="199"/>
      <c r="N6" s="14" t="s">
        <v>10</v>
      </c>
      <c r="O6" s="16" t="s">
        <v>7</v>
      </c>
      <c r="P6" s="17"/>
      <c r="Q6" s="115" t="s">
        <v>64</v>
      </c>
      <c r="R6" s="17"/>
      <c r="S6" s="17"/>
      <c r="T6" s="17"/>
      <c r="U6" s="17"/>
      <c r="V6" s="17"/>
      <c r="W6" s="17"/>
      <c r="X6" s="17"/>
      <c r="Y6" s="18"/>
      <c r="Z6" s="17"/>
      <c r="AA6" s="19"/>
      <c r="AB6" s="17"/>
    </row>
    <row r="7" spans="1:28" ht="17.25" thickBot="1">
      <c r="A7" s="151" t="s">
        <v>53</v>
      </c>
      <c r="B7" s="21">
        <v>1</v>
      </c>
      <c r="C7" s="117">
        <v>22</v>
      </c>
      <c r="D7" s="118">
        <v>25</v>
      </c>
      <c r="E7" s="117">
        <v>25</v>
      </c>
      <c r="F7" s="118">
        <v>7</v>
      </c>
      <c r="G7" s="22"/>
      <c r="H7" s="23"/>
      <c r="I7" s="24">
        <f aca="true" t="shared" si="0" ref="I7:I12">IF(K7=2,3,IF(K7=0,0,IF(C7+E7=D7+F7,1.5,IF(C7+E7&gt;D7+F7,2,1))))</f>
        <v>2</v>
      </c>
      <c r="J7" s="161" t="s">
        <v>74</v>
      </c>
      <c r="K7" s="26">
        <f aca="true" t="shared" si="1" ref="K7:K68">IF(C7&gt;D7,1,0)+IF(E7&gt;F7,1,0)+IF(G7&gt;H7,1,0)</f>
        <v>1</v>
      </c>
      <c r="L7" s="26">
        <f aca="true" t="shared" si="2" ref="L7:L68">IF(C7&lt;D7,1,0)+IF(E7&lt;F7,1,0)+IF(G7&lt;H7,1,0)</f>
        <v>1</v>
      </c>
      <c r="M7" s="27"/>
      <c r="N7" s="161" t="s">
        <v>65</v>
      </c>
      <c r="O7" s="7">
        <f aca="true" t="shared" si="3" ref="O7:O12">IF(L7=2,3,IF(L7=0,0,IF(C7+E7=D7+F7,1.5,IF(C7+E7&lt;D7+F7,2,1))))</f>
        <v>1</v>
      </c>
      <c r="Q7" s="28"/>
      <c r="R7" s="29"/>
      <c r="S7" s="30" t="s">
        <v>12</v>
      </c>
      <c r="T7" s="31" t="s">
        <v>13</v>
      </c>
      <c r="U7" s="31" t="s">
        <v>14</v>
      </c>
      <c r="V7" s="32" t="s">
        <v>43</v>
      </c>
      <c r="W7" s="31" t="s">
        <v>15</v>
      </c>
      <c r="X7" s="31" t="s">
        <v>16</v>
      </c>
      <c r="Y7" s="33" t="s">
        <v>43</v>
      </c>
      <c r="Z7" s="34" t="s">
        <v>17</v>
      </c>
      <c r="AA7" s="35" t="s">
        <v>18</v>
      </c>
      <c r="AB7" s="36"/>
    </row>
    <row r="8" spans="1:29" ht="16.5">
      <c r="A8" s="151" t="s">
        <v>53</v>
      </c>
      <c r="B8" s="37">
        <v>2</v>
      </c>
      <c r="C8" s="119">
        <v>25</v>
      </c>
      <c r="D8" s="120">
        <v>20</v>
      </c>
      <c r="E8" s="119">
        <v>25</v>
      </c>
      <c r="F8" s="120">
        <v>8</v>
      </c>
      <c r="G8" s="38"/>
      <c r="H8" s="39"/>
      <c r="I8" s="24">
        <f t="shared" si="0"/>
        <v>3</v>
      </c>
      <c r="J8" s="160" t="s">
        <v>31</v>
      </c>
      <c r="K8" s="26">
        <f t="shared" si="1"/>
        <v>2</v>
      </c>
      <c r="L8" s="26">
        <f t="shared" si="2"/>
        <v>0</v>
      </c>
      <c r="M8" s="27"/>
      <c r="N8" s="160" t="s">
        <v>29</v>
      </c>
      <c r="O8" s="7">
        <f t="shared" si="3"/>
        <v>0</v>
      </c>
      <c r="Q8" s="40">
        <v>1</v>
      </c>
      <c r="R8" s="41"/>
      <c r="S8" s="133" t="s">
        <v>31</v>
      </c>
      <c r="T8" s="43">
        <f>SUMIF(J$7:J$68,S8,C$7:C$68)+SUMIF(N$7:N$68,S8,D$7:D$68)+SUMIF(J$7:J$68,S8,E$7:E$68)+SUMIF(N$7:N$68,S8,F$7:F$68)+SUMIF(J$7:J$68,S8,G$7:G$68)+SUMIF(N$7:N$68,S8,H$7:H$68)</f>
        <v>150</v>
      </c>
      <c r="U8" s="43">
        <f>SUMIF(J$7:J$68,S8,D$7:D$68)+SUMIF(N$7:N$68,S8,C$7:C$68)+SUMIF(J$7:J$68,S8,F$7:F$68)+SUMIF(N$7:N$68,S8,E$7:E$68)+SUMIF(J$7:J$68,S8,H$7:H$68)+SUMIF(N$7:N$68,S8,G$7:G$68)</f>
        <v>75</v>
      </c>
      <c r="V8" s="44">
        <f>_xlfn.IFERROR(T8/U8,0)</f>
        <v>2</v>
      </c>
      <c r="W8" s="43">
        <f>SUMIF(J$7:J$68,S8,K$7:K$68)+SUMIF(N$7:N$68,S8,L$7:L$68)</f>
        <v>6</v>
      </c>
      <c r="X8" s="43">
        <f>SUMIF(J$7:J$68,S8,L$7:L$68)+SUMIF(N$7:N$68,S8,$K$7:K$68)</f>
        <v>0</v>
      </c>
      <c r="Y8" s="45">
        <f>_xlfn.IFERROR(W8/X8,0)</f>
        <v>0</v>
      </c>
      <c r="Z8" s="46">
        <f>SUMIF(J$7:J$68,S8,I$7:I$68)+SUMIF(N$7:N$68,S8,O$7:O$68)</f>
        <v>9</v>
      </c>
      <c r="AA8" s="47">
        <f>RANK(Z8,Z$8:Z$16,0)</f>
        <v>1</v>
      </c>
      <c r="AC8" s="48"/>
    </row>
    <row r="9" spans="1:29" ht="16.5">
      <c r="A9" s="20" t="s">
        <v>57</v>
      </c>
      <c r="B9" s="21">
        <v>1</v>
      </c>
      <c r="C9" s="121">
        <v>25</v>
      </c>
      <c r="D9" s="122">
        <v>10</v>
      </c>
      <c r="E9" s="121">
        <v>25</v>
      </c>
      <c r="F9" s="122">
        <v>9</v>
      </c>
      <c r="G9" s="109"/>
      <c r="H9" s="110"/>
      <c r="I9" s="24">
        <f t="shared" si="0"/>
        <v>3</v>
      </c>
      <c r="J9" s="25" t="s">
        <v>31</v>
      </c>
      <c r="K9" s="26">
        <f t="shared" si="1"/>
        <v>2</v>
      </c>
      <c r="L9" s="26">
        <f t="shared" si="2"/>
        <v>0</v>
      </c>
      <c r="M9" s="27"/>
      <c r="N9" s="25" t="s">
        <v>74</v>
      </c>
      <c r="O9" s="7">
        <f t="shared" si="3"/>
        <v>0</v>
      </c>
      <c r="Q9" s="49">
        <v>2</v>
      </c>
      <c r="R9" s="41"/>
      <c r="S9" s="50" t="s">
        <v>74</v>
      </c>
      <c r="T9" s="51">
        <f>SUMIF(J$7:J$68,S9,C$7:C$68)+SUMIF(N$7:N$68,S9,D$7:D$68)+SUMIF(J$7:J$68,S9,E$7:E$68)+SUMIF(N$7:N$68,S9,F$7:F$68)+SUMIF(J$7:J$68,S9,G$7:G$68)+SUMIF(N$7:N$68,S9,H$7:H$68)</f>
        <v>122</v>
      </c>
      <c r="U9" s="51">
        <f>SUMIF(J$7:J$68,S9,D$7:D$68)+SUMIF(N$7:N$68,S9,C$7:C$68)+SUMIF(J$7:J$68,S9,F$7:F$68)+SUMIF(N$7:N$68,S9,E$7:E$68)+SUMIF(J$7:J$68,S9,H$7:H$68)+SUMIF(N$7:N$68,S9,G$7:G$68)</f>
        <v>130</v>
      </c>
      <c r="V9" s="44">
        <f>_xlfn.IFERROR(T9/U9,0)</f>
        <v>0.9384615384615385</v>
      </c>
      <c r="W9" s="51">
        <f>SUMIF(J$7:J$68,S9,K$7:K$68)+SUMIF(N$7:N$68,S9,L$7:L$68)</f>
        <v>3</v>
      </c>
      <c r="X9" s="51">
        <f>SUMIF(J$7:J$68,S9,L$7:L$68)+SUMIF(N$7:N$68,S9,$K$7:K$68)</f>
        <v>3</v>
      </c>
      <c r="Y9" s="45">
        <f>_xlfn.IFERROR(W9/X9,0)</f>
        <v>1</v>
      </c>
      <c r="Z9" s="52">
        <f>SUMIF(J$7:J$68,S9,I$7:I$68)+SUMIF(N$7:N$68,S9,O$7:O$68)</f>
        <v>5</v>
      </c>
      <c r="AA9" s="47">
        <f>RANK(Z9,Z$8:Z$16,0)</f>
        <v>2</v>
      </c>
      <c r="AC9" s="48"/>
    </row>
    <row r="10" spans="1:29" ht="16.5">
      <c r="A10" s="105" t="s">
        <v>57</v>
      </c>
      <c r="B10" s="113">
        <v>2</v>
      </c>
      <c r="C10" s="123">
        <v>13</v>
      </c>
      <c r="D10" s="124">
        <v>25</v>
      </c>
      <c r="E10" s="123">
        <v>20</v>
      </c>
      <c r="F10" s="124">
        <v>25</v>
      </c>
      <c r="G10" s="111"/>
      <c r="H10" s="112"/>
      <c r="I10" s="24">
        <f t="shared" si="0"/>
        <v>0</v>
      </c>
      <c r="J10" s="108" t="s">
        <v>65</v>
      </c>
      <c r="K10" s="106">
        <f t="shared" si="1"/>
        <v>0</v>
      </c>
      <c r="L10" s="106">
        <f t="shared" si="2"/>
        <v>2</v>
      </c>
      <c r="M10" s="107"/>
      <c r="N10" s="108" t="s">
        <v>29</v>
      </c>
      <c r="O10" s="7">
        <f t="shared" si="3"/>
        <v>3</v>
      </c>
      <c r="Q10" s="49">
        <v>3</v>
      </c>
      <c r="R10" s="41"/>
      <c r="S10" s="50" t="s">
        <v>29</v>
      </c>
      <c r="T10" s="51">
        <f>SUMIF(J$7:J$68,S10,C$7:C$68)+SUMIF(N$7:N$68,S10,D$7:D$68)+SUMIF(J$7:J$68,S10,E$7:E$68)+SUMIF(N$7:N$68,S10,F$7:F$68)+SUMIF(J$7:J$68,S10,G$7:G$68)+SUMIF(N$7:N$68,S10,H$7:H$68)</f>
        <v>126</v>
      </c>
      <c r="U10" s="51">
        <f>SUMIF(J$7:J$68,S10,D$7:D$68)+SUMIF(N$7:N$68,S10,C$7:C$68)+SUMIF(J$7:J$68,S10,F$7:F$68)+SUMIF(N$7:N$68,S10,E$7:E$68)+SUMIF(J$7:J$68,S10,H$7:H$68)+SUMIF(N$7:N$68,S10,G$7:G$68)</f>
        <v>139</v>
      </c>
      <c r="V10" s="44">
        <f>_xlfn.IFERROR(T10/U10,0)</f>
        <v>0.9064748201438849</v>
      </c>
      <c r="W10" s="51">
        <f>SUMIF(J$7:J$68,S10,K$7:K$68)+SUMIF(N$7:N$68,S10,L$7:L$68)</f>
        <v>2</v>
      </c>
      <c r="X10" s="51">
        <f>SUMIF(J$7:J$68,S10,L$7:L$68)+SUMIF(N$7:N$68,S10,$K$7:K$68)</f>
        <v>4</v>
      </c>
      <c r="Y10" s="45">
        <f>_xlfn.IFERROR(W10/X10,0)</f>
        <v>0.5</v>
      </c>
      <c r="Z10" s="52">
        <f>SUMIF(J$7:J$68,S10,I$7:I$68)+SUMIF(N$7:N$68,S10,O$7:O$68)</f>
        <v>3</v>
      </c>
      <c r="AA10" s="47">
        <f>RANK(Z10,Z$8:Z$16,0)</f>
        <v>3</v>
      </c>
      <c r="AC10" s="48"/>
    </row>
    <row r="11" spans="1:29" ht="16.5">
      <c r="A11" s="151" t="s">
        <v>58</v>
      </c>
      <c r="B11" s="21">
        <v>1</v>
      </c>
      <c r="C11" s="125">
        <v>16</v>
      </c>
      <c r="D11" s="126">
        <v>25</v>
      </c>
      <c r="E11" s="125">
        <v>12</v>
      </c>
      <c r="F11" s="126">
        <v>25</v>
      </c>
      <c r="G11" s="96"/>
      <c r="H11" s="97"/>
      <c r="I11" s="24">
        <f t="shared" si="0"/>
        <v>0</v>
      </c>
      <c r="J11" s="98" t="s">
        <v>65</v>
      </c>
      <c r="K11" s="26">
        <f t="shared" si="1"/>
        <v>0</v>
      </c>
      <c r="L11" s="26">
        <f t="shared" si="2"/>
        <v>2</v>
      </c>
      <c r="M11" s="27"/>
      <c r="N11" s="98" t="s">
        <v>31</v>
      </c>
      <c r="O11" s="7">
        <f t="shared" si="3"/>
        <v>3</v>
      </c>
      <c r="Q11" s="49">
        <v>4</v>
      </c>
      <c r="R11" s="41"/>
      <c r="S11" s="95" t="s">
        <v>65</v>
      </c>
      <c r="T11" s="51">
        <f>SUMIF(J$7:J$68,S11,C$7:C$68)+SUMIF(N$7:N$68,S11,D$7:D$68)+SUMIF(J$7:J$68,S11,E$7:E$68)+SUMIF(N$7:N$68,S11,F$7:F$68)+SUMIF(J$7:J$68,S11,G$7:G$68)+SUMIF(N$7:N$68,S11,H$7:H$68)</f>
        <v>93</v>
      </c>
      <c r="U11" s="51">
        <f>SUMIF(J$7:J$68,S11,D$7:D$68)+SUMIF(N$7:N$68,S11,C$7:C$68)+SUMIF(J$7:J$68,S11,F$7:F$68)+SUMIF(N$7:N$68,S11,E$7:E$68)+SUMIF(J$7:J$68,S11,H$7:H$68)+SUMIF(N$7:N$68,S11,G$7:G$68)</f>
        <v>147</v>
      </c>
      <c r="V11" s="44">
        <f>_xlfn.IFERROR(T11/U11,0)</f>
        <v>0.6326530612244898</v>
      </c>
      <c r="W11" s="51">
        <f>SUMIF(J$7:J$68,S11,K$7:K$68)+SUMIF(N$7:N$68,S11,L$7:L$68)</f>
        <v>1</v>
      </c>
      <c r="X11" s="51">
        <f>SUMIF(J$7:J$68,S11,L$7:L$68)+SUMIF(N$7:N$68,S11,$K$7:K$68)</f>
        <v>5</v>
      </c>
      <c r="Y11" s="45">
        <f>_xlfn.IFERROR(W11/X11,0)</f>
        <v>0.2</v>
      </c>
      <c r="Z11" s="52">
        <f>SUMIF(J$7:J$68,S11,I$7:I$68)+SUMIF(N$7:N$68,S11,O$7:O$68)</f>
        <v>1</v>
      </c>
      <c r="AA11" s="47">
        <f>RANK(Z11,Z$8:Z$16,0)</f>
        <v>4</v>
      </c>
      <c r="AC11" s="48"/>
    </row>
    <row r="12" spans="1:29" ht="16.5">
      <c r="A12" s="151" t="s">
        <v>58</v>
      </c>
      <c r="B12" s="37">
        <v>2</v>
      </c>
      <c r="C12" s="119">
        <v>19</v>
      </c>
      <c r="D12" s="120">
        <v>25</v>
      </c>
      <c r="E12" s="119">
        <v>29</v>
      </c>
      <c r="F12" s="120">
        <v>31</v>
      </c>
      <c r="G12" s="38"/>
      <c r="H12" s="39"/>
      <c r="I12" s="24">
        <f t="shared" si="0"/>
        <v>0</v>
      </c>
      <c r="J12" s="25" t="s">
        <v>29</v>
      </c>
      <c r="K12" s="26">
        <f t="shared" si="1"/>
        <v>0</v>
      </c>
      <c r="L12" s="26">
        <f t="shared" si="2"/>
        <v>2</v>
      </c>
      <c r="M12" s="27"/>
      <c r="N12" s="25" t="s">
        <v>74</v>
      </c>
      <c r="O12" s="7">
        <f t="shared" si="3"/>
        <v>3</v>
      </c>
      <c r="Q12" s="176"/>
      <c r="R12" s="27"/>
      <c r="S12" s="173"/>
      <c r="T12" s="171"/>
      <c r="U12" s="171"/>
      <c r="V12" s="177"/>
      <c r="W12" s="171"/>
      <c r="X12" s="171"/>
      <c r="Y12" s="177"/>
      <c r="Z12" s="175"/>
      <c r="AA12" s="171"/>
      <c r="AC12" s="48"/>
    </row>
    <row r="13" spans="1:29" ht="16.5" hidden="1">
      <c r="A13" s="20"/>
      <c r="B13" s="169"/>
      <c r="C13" s="119"/>
      <c r="D13" s="120"/>
      <c r="E13" s="119"/>
      <c r="F13" s="120"/>
      <c r="G13" s="38"/>
      <c r="H13" s="39"/>
      <c r="I13" s="24">
        <f aca="true" t="shared" si="4" ref="I13:I68">IF(K13=3,3,IF(K13=2,2,IF(K13=1,1,IF(K13=0,0))))</f>
        <v>0</v>
      </c>
      <c r="J13" s="25"/>
      <c r="K13" s="26">
        <f t="shared" si="1"/>
        <v>0</v>
      </c>
      <c r="L13" s="26">
        <f t="shared" si="2"/>
        <v>0</v>
      </c>
      <c r="M13" s="27"/>
      <c r="N13" s="25"/>
      <c r="O13" s="7">
        <f aca="true" t="shared" si="5" ref="O13:O68">IF(L13=3,3,IF(L13=2,2,IF(L13=1,1,IF(L13=0,0))))</f>
        <v>0</v>
      </c>
      <c r="Q13" s="134">
        <v>6</v>
      </c>
      <c r="R13" s="132"/>
      <c r="S13" s="135" t="s">
        <v>20</v>
      </c>
      <c r="T13" s="136">
        <f aca="true" t="shared" si="6" ref="T13:T21">SUMIF(J$7:J$68,S13,C$7:C$68)+SUMIF(N$7:N$68,S13,D$7:D$68)+SUMIF(J$7:J$68,S13,E$7:E$68)+SUMIF(N$7:N$68,S13,F$7:F$68)+SUMIF(J$7:J$68,S13,G$7:G$68)+SUMIF(N$7:N$68,S13,H$7:H$68)</f>
        <v>0</v>
      </c>
      <c r="U13" s="136">
        <f aca="true" t="shared" si="7" ref="U13:U21">SUMIF(J$7:J$68,S13,D$7:D$68)+SUMIF(N$7:N$68,S13,C$7:C$68)+SUMIF(J$7:J$68,S13,F$7:F$68)+SUMIF(N$7:N$68,S13,E$7:E$68)+SUMIF(J$7:J$68,S13,H$7:H$68)+SUMIF(N$7:N$68,S13,G$7:G$68)</f>
        <v>0</v>
      </c>
      <c r="V13" s="137">
        <f aca="true" t="shared" si="8" ref="V13:V21">_xlfn.IFERROR(T13/U13,0)</f>
        <v>0</v>
      </c>
      <c r="W13" s="136">
        <f aca="true" t="shared" si="9" ref="W13:W21">SUMIF(J$7:J$68,S13,K$7:K$68)+SUMIF(N$7:N$68,S13,L$7:L$68)</f>
        <v>0</v>
      </c>
      <c r="X13" s="136">
        <f>SUMIF(J$7:J$68,S13,L$7:L$68)+SUMIF(N$7:N$68,S13,$K$7:K$68)</f>
        <v>0</v>
      </c>
      <c r="Y13" s="137">
        <f aca="true" t="shared" si="10" ref="Y13:Y21">_xlfn.IFERROR(W13/X13,0)</f>
        <v>0</v>
      </c>
      <c r="Z13" s="136">
        <f aca="true" t="shared" si="11" ref="Z13:Z21">SUMIF(J$7:J$68,S13,I$7:I$68)+SUMIF(N$7:N$68,S13,O$7:O$68)</f>
        <v>0</v>
      </c>
      <c r="AA13" s="136">
        <f aca="true" t="shared" si="12" ref="AA13:AA68">RANK(Z13,Z$8:Z$16,0)</f>
        <v>5</v>
      </c>
      <c r="AC13" s="48"/>
    </row>
    <row r="14" spans="1:27" ht="16.5" hidden="1">
      <c r="A14" s="20"/>
      <c r="B14" s="169"/>
      <c r="C14" s="119"/>
      <c r="D14" s="120"/>
      <c r="E14" s="119"/>
      <c r="F14" s="120"/>
      <c r="G14" s="38"/>
      <c r="H14" s="39"/>
      <c r="I14" s="24">
        <f t="shared" si="4"/>
        <v>0</v>
      </c>
      <c r="J14" s="160"/>
      <c r="K14" s="26">
        <f t="shared" si="1"/>
        <v>0</v>
      </c>
      <c r="L14" s="26">
        <f t="shared" si="2"/>
        <v>0</v>
      </c>
      <c r="M14" s="27"/>
      <c r="N14" s="160"/>
      <c r="O14" s="7">
        <f t="shared" si="5"/>
        <v>0</v>
      </c>
      <c r="Q14" s="134">
        <v>7</v>
      </c>
      <c r="R14" s="132"/>
      <c r="S14" s="135" t="s">
        <v>21</v>
      </c>
      <c r="T14" s="136">
        <f t="shared" si="6"/>
        <v>0</v>
      </c>
      <c r="U14" s="136">
        <f t="shared" si="7"/>
        <v>0</v>
      </c>
      <c r="V14" s="137">
        <f t="shared" si="8"/>
        <v>0</v>
      </c>
      <c r="W14" s="136">
        <f t="shared" si="9"/>
        <v>0</v>
      </c>
      <c r="X14" s="136">
        <f>SUMIF(J$7:J$68,S14,L$7:L$68)+SUMIF(N$7:N$68,S14,$K$7:K$68)</f>
        <v>0</v>
      </c>
      <c r="Y14" s="137">
        <f t="shared" si="10"/>
        <v>0</v>
      </c>
      <c r="Z14" s="136">
        <f t="shared" si="11"/>
        <v>0</v>
      </c>
      <c r="AA14" s="136">
        <f t="shared" si="12"/>
        <v>5</v>
      </c>
    </row>
    <row r="15" spans="1:27" ht="16.5" hidden="1">
      <c r="A15" s="20"/>
      <c r="B15" s="169"/>
      <c r="C15" s="119"/>
      <c r="D15" s="120"/>
      <c r="E15" s="119"/>
      <c r="F15" s="120"/>
      <c r="G15" s="38"/>
      <c r="H15" s="39"/>
      <c r="I15" s="24">
        <f t="shared" si="4"/>
        <v>0</v>
      </c>
      <c r="J15" s="25"/>
      <c r="K15" s="26">
        <f t="shared" si="1"/>
        <v>0</v>
      </c>
      <c r="L15" s="26">
        <f t="shared" si="2"/>
        <v>0</v>
      </c>
      <c r="M15" s="27"/>
      <c r="N15" s="25"/>
      <c r="O15" s="7">
        <f t="shared" si="5"/>
        <v>0</v>
      </c>
      <c r="Q15" s="134">
        <v>8</v>
      </c>
      <c r="R15" s="132"/>
      <c r="S15" s="135" t="s">
        <v>22</v>
      </c>
      <c r="T15" s="136">
        <f t="shared" si="6"/>
        <v>0</v>
      </c>
      <c r="U15" s="136">
        <f t="shared" si="7"/>
        <v>0</v>
      </c>
      <c r="V15" s="137">
        <f t="shared" si="8"/>
        <v>0</v>
      </c>
      <c r="W15" s="136">
        <f t="shared" si="9"/>
        <v>0</v>
      </c>
      <c r="X15" s="136">
        <f>SUMIF(J$7:J$68,S15,L$7:L$68)+SUMIF(N$7:N$68,S15,$K$7:K$68)</f>
        <v>0</v>
      </c>
      <c r="Y15" s="137">
        <f t="shared" si="10"/>
        <v>0</v>
      </c>
      <c r="Z15" s="136">
        <f t="shared" si="11"/>
        <v>0</v>
      </c>
      <c r="AA15" s="136">
        <f t="shared" si="12"/>
        <v>5</v>
      </c>
    </row>
    <row r="16" spans="1:27" ht="16.5" hidden="1">
      <c r="A16" s="20"/>
      <c r="B16" s="169"/>
      <c r="C16" s="119"/>
      <c r="D16" s="120"/>
      <c r="E16" s="119"/>
      <c r="F16" s="120"/>
      <c r="G16" s="38"/>
      <c r="H16" s="39"/>
      <c r="I16" s="24">
        <f t="shared" si="4"/>
        <v>0</v>
      </c>
      <c r="J16" s="25"/>
      <c r="K16" s="26">
        <f t="shared" si="1"/>
        <v>0</v>
      </c>
      <c r="L16" s="26">
        <f t="shared" si="2"/>
        <v>0</v>
      </c>
      <c r="M16" s="27"/>
      <c r="N16" s="25"/>
      <c r="O16" s="7">
        <f t="shared" si="5"/>
        <v>0</v>
      </c>
      <c r="Q16" s="134">
        <v>9</v>
      </c>
      <c r="R16" s="132"/>
      <c r="S16" s="135" t="s">
        <v>23</v>
      </c>
      <c r="T16" s="136">
        <f t="shared" si="6"/>
        <v>0</v>
      </c>
      <c r="U16" s="136">
        <f t="shared" si="7"/>
        <v>0</v>
      </c>
      <c r="V16" s="137">
        <f t="shared" si="8"/>
        <v>0</v>
      </c>
      <c r="W16" s="136">
        <f t="shared" si="9"/>
        <v>0</v>
      </c>
      <c r="X16" s="136">
        <f>SUMIF(J$7:J$68,S16,L$7:L$68)+SUMIF(N$7:N$68,S16,$K$7:K$68)</f>
        <v>0</v>
      </c>
      <c r="Y16" s="137">
        <f t="shared" si="10"/>
        <v>0</v>
      </c>
      <c r="Z16" s="136">
        <f t="shared" si="11"/>
        <v>0</v>
      </c>
      <c r="AA16" s="136">
        <f t="shared" si="12"/>
        <v>5</v>
      </c>
    </row>
    <row r="17" spans="1:27" ht="16.5" hidden="1">
      <c r="A17" s="20"/>
      <c r="B17" s="20"/>
      <c r="C17" s="38"/>
      <c r="D17" s="39"/>
      <c r="E17" s="38"/>
      <c r="F17" s="39"/>
      <c r="G17" s="38"/>
      <c r="H17" s="39"/>
      <c r="I17" s="24">
        <f t="shared" si="4"/>
        <v>0</v>
      </c>
      <c r="J17" s="25"/>
      <c r="K17" s="26">
        <f t="shared" si="1"/>
        <v>0</v>
      </c>
      <c r="L17" s="26">
        <f t="shared" si="2"/>
        <v>0</v>
      </c>
      <c r="M17" s="27"/>
      <c r="N17" s="25"/>
      <c r="O17" s="7">
        <f t="shared" si="5"/>
        <v>0</v>
      </c>
      <c r="Q17" s="40">
        <v>10</v>
      </c>
      <c r="R17" s="41"/>
      <c r="S17" s="133" t="s">
        <v>24</v>
      </c>
      <c r="T17" s="43">
        <f t="shared" si="6"/>
        <v>0</v>
      </c>
      <c r="U17" s="43">
        <f t="shared" si="7"/>
        <v>0</v>
      </c>
      <c r="V17" s="44">
        <f t="shared" si="8"/>
        <v>0</v>
      </c>
      <c r="W17" s="43">
        <f t="shared" si="9"/>
        <v>0</v>
      </c>
      <c r="X17" s="43">
        <f>SUMIF(J$7:J$68,S17,L$7:L$68)+SUMIF(N$7:N$68,S17,$K$7:K$68)</f>
        <v>0</v>
      </c>
      <c r="Y17" s="45">
        <f t="shared" si="10"/>
        <v>0</v>
      </c>
      <c r="Z17" s="46">
        <f t="shared" si="11"/>
        <v>0</v>
      </c>
      <c r="AA17" s="47">
        <f t="shared" si="12"/>
        <v>5</v>
      </c>
    </row>
    <row r="18" spans="1:27" ht="16.5" hidden="1">
      <c r="A18" s="20"/>
      <c r="B18" s="20"/>
      <c r="C18" s="38"/>
      <c r="D18" s="39"/>
      <c r="E18" s="38"/>
      <c r="F18" s="39"/>
      <c r="G18" s="38"/>
      <c r="H18" s="39"/>
      <c r="I18" s="24">
        <f t="shared" si="4"/>
        <v>0</v>
      </c>
      <c r="J18" s="25"/>
      <c r="K18" s="26">
        <f t="shared" si="1"/>
        <v>0</v>
      </c>
      <c r="L18" s="26">
        <f t="shared" si="2"/>
        <v>0</v>
      </c>
      <c r="M18" s="27"/>
      <c r="N18" s="25"/>
      <c r="O18" s="7">
        <f t="shared" si="5"/>
        <v>0</v>
      </c>
      <c r="Q18" s="49">
        <v>11</v>
      </c>
      <c r="R18" s="41"/>
      <c r="S18" s="50" t="s">
        <v>25</v>
      </c>
      <c r="T18" s="51">
        <f t="shared" si="6"/>
        <v>0</v>
      </c>
      <c r="U18" s="51">
        <f t="shared" si="7"/>
        <v>0</v>
      </c>
      <c r="V18" s="44">
        <f t="shared" si="8"/>
        <v>0</v>
      </c>
      <c r="W18" s="51">
        <f t="shared" si="9"/>
        <v>0</v>
      </c>
      <c r="X18" s="51">
        <f>SUMIF(J$7:J$68,S18,L$7:L$68)+SUMIF(N$7:N$68,S18,$K$7:K$68)</f>
        <v>0</v>
      </c>
      <c r="Y18" s="45">
        <f t="shared" si="10"/>
        <v>0</v>
      </c>
      <c r="Z18" s="52">
        <f t="shared" si="11"/>
        <v>0</v>
      </c>
      <c r="AA18" s="47">
        <f t="shared" si="12"/>
        <v>5</v>
      </c>
    </row>
    <row r="19" spans="1:27" ht="16.5" hidden="1">
      <c r="A19" s="20"/>
      <c r="B19" s="20"/>
      <c r="C19" s="38"/>
      <c r="D19" s="39"/>
      <c r="E19" s="38"/>
      <c r="F19" s="39"/>
      <c r="G19" s="38"/>
      <c r="H19" s="39"/>
      <c r="I19" s="24">
        <f t="shared" si="4"/>
        <v>0</v>
      </c>
      <c r="J19" s="25"/>
      <c r="K19" s="26">
        <f t="shared" si="1"/>
        <v>0</v>
      </c>
      <c r="L19" s="26">
        <f t="shared" si="2"/>
        <v>0</v>
      </c>
      <c r="M19" s="27"/>
      <c r="N19" s="25"/>
      <c r="O19" s="7">
        <f t="shared" si="5"/>
        <v>0</v>
      </c>
      <c r="Q19" s="49">
        <v>12</v>
      </c>
      <c r="R19" s="41"/>
      <c r="S19" s="50" t="s">
        <v>26</v>
      </c>
      <c r="T19" s="51">
        <f t="shared" si="6"/>
        <v>0</v>
      </c>
      <c r="U19" s="51">
        <f t="shared" si="7"/>
        <v>0</v>
      </c>
      <c r="V19" s="44">
        <f t="shared" si="8"/>
        <v>0</v>
      </c>
      <c r="W19" s="51">
        <f t="shared" si="9"/>
        <v>0</v>
      </c>
      <c r="X19" s="51">
        <f>SUMIF(J$7:J$68,S19,L$7:L$68)+SUMIF(N$7:N$68,S19,$K$7:K$68)</f>
        <v>0</v>
      </c>
      <c r="Y19" s="45">
        <f t="shared" si="10"/>
        <v>0</v>
      </c>
      <c r="Z19" s="52">
        <f t="shared" si="11"/>
        <v>0</v>
      </c>
      <c r="AA19" s="47">
        <f t="shared" si="12"/>
        <v>5</v>
      </c>
    </row>
    <row r="20" spans="1:27" ht="16.5" hidden="1">
      <c r="A20" s="20"/>
      <c r="B20" s="20"/>
      <c r="C20" s="38"/>
      <c r="D20" s="39"/>
      <c r="E20" s="38"/>
      <c r="F20" s="39"/>
      <c r="G20" s="38"/>
      <c r="H20" s="39"/>
      <c r="I20" s="24">
        <f t="shared" si="4"/>
        <v>0</v>
      </c>
      <c r="J20" s="25"/>
      <c r="K20" s="26">
        <f t="shared" si="1"/>
        <v>0</v>
      </c>
      <c r="L20" s="26">
        <f t="shared" si="2"/>
        <v>0</v>
      </c>
      <c r="M20" s="27"/>
      <c r="N20" s="25"/>
      <c r="O20" s="7">
        <f t="shared" si="5"/>
        <v>0</v>
      </c>
      <c r="Q20" s="49">
        <v>13</v>
      </c>
      <c r="R20" s="41"/>
      <c r="S20" s="50" t="s">
        <v>27</v>
      </c>
      <c r="T20" s="51">
        <f t="shared" si="6"/>
        <v>0</v>
      </c>
      <c r="U20" s="51">
        <f t="shared" si="7"/>
        <v>0</v>
      </c>
      <c r="V20" s="44">
        <f t="shared" si="8"/>
        <v>0</v>
      </c>
      <c r="W20" s="51">
        <f t="shared" si="9"/>
        <v>0</v>
      </c>
      <c r="X20" s="51">
        <f>SUMIF(J$7:J$68,S20,L$7:L$68)+SUMIF(N$7:N$68,S20,$K$7:K$68)</f>
        <v>0</v>
      </c>
      <c r="Y20" s="45">
        <f t="shared" si="10"/>
        <v>0</v>
      </c>
      <c r="Z20" s="52">
        <f t="shared" si="11"/>
        <v>0</v>
      </c>
      <c r="AA20" s="47">
        <f t="shared" si="12"/>
        <v>5</v>
      </c>
    </row>
    <row r="21" spans="1:27" ht="16.5" hidden="1">
      <c r="A21" s="20"/>
      <c r="B21" s="20"/>
      <c r="C21" s="38"/>
      <c r="D21" s="39"/>
      <c r="E21" s="38"/>
      <c r="F21" s="39"/>
      <c r="G21" s="38"/>
      <c r="H21" s="39"/>
      <c r="I21" s="24">
        <f t="shared" si="4"/>
        <v>0</v>
      </c>
      <c r="J21" s="25"/>
      <c r="K21" s="26">
        <f t="shared" si="1"/>
        <v>0</v>
      </c>
      <c r="L21" s="26">
        <f t="shared" si="2"/>
        <v>0</v>
      </c>
      <c r="M21" s="27"/>
      <c r="N21" s="25"/>
      <c r="O21" s="7">
        <f t="shared" si="5"/>
        <v>0</v>
      </c>
      <c r="Q21" s="49">
        <v>14</v>
      </c>
      <c r="R21" s="41"/>
      <c r="S21" s="50" t="s">
        <v>28</v>
      </c>
      <c r="T21" s="51">
        <f t="shared" si="6"/>
        <v>0</v>
      </c>
      <c r="U21" s="51">
        <f t="shared" si="7"/>
        <v>0</v>
      </c>
      <c r="V21" s="44">
        <f t="shared" si="8"/>
        <v>0</v>
      </c>
      <c r="W21" s="51">
        <f t="shared" si="9"/>
        <v>0</v>
      </c>
      <c r="X21" s="51">
        <f>SUMIF(J$7:J$68,S21,L$7:L$68)+SUMIF(N$7:N$68,S21,$K$7:K$68)</f>
        <v>0</v>
      </c>
      <c r="Y21" s="45">
        <f t="shared" si="10"/>
        <v>0</v>
      </c>
      <c r="Z21" s="52">
        <f t="shared" si="11"/>
        <v>0</v>
      </c>
      <c r="AA21" s="47">
        <f t="shared" si="12"/>
        <v>5</v>
      </c>
    </row>
    <row r="22" spans="1:27" ht="16.5" hidden="1">
      <c r="A22" s="54"/>
      <c r="B22" s="54"/>
      <c r="C22" s="38"/>
      <c r="D22" s="39"/>
      <c r="E22" s="38"/>
      <c r="F22" s="39"/>
      <c r="G22" s="38"/>
      <c r="H22" s="39"/>
      <c r="I22" s="24">
        <f t="shared" si="4"/>
        <v>0</v>
      </c>
      <c r="J22" s="25"/>
      <c r="K22" s="26">
        <f t="shared" si="1"/>
        <v>0</v>
      </c>
      <c r="L22" s="26">
        <f t="shared" si="2"/>
        <v>0</v>
      </c>
      <c r="M22" s="27"/>
      <c r="N22" s="25"/>
      <c r="O22" s="7">
        <f t="shared" si="5"/>
        <v>0</v>
      </c>
      <c r="S22" s="48"/>
      <c r="T22" s="48"/>
      <c r="U22" s="48"/>
      <c r="V22" s="48"/>
      <c r="W22" s="48"/>
      <c r="X22" s="48"/>
      <c r="Y22" s="55"/>
      <c r="AA22" s="47">
        <f t="shared" si="12"/>
        <v>5</v>
      </c>
    </row>
    <row r="23" spans="1:27" ht="16.5" hidden="1">
      <c r="A23" s="20"/>
      <c r="B23" s="20"/>
      <c r="C23" s="38"/>
      <c r="D23" s="39"/>
      <c r="E23" s="38"/>
      <c r="F23" s="39"/>
      <c r="G23" s="38"/>
      <c r="H23" s="39"/>
      <c r="I23" s="24">
        <f t="shared" si="4"/>
        <v>0</v>
      </c>
      <c r="J23" s="25"/>
      <c r="K23" s="26">
        <f t="shared" si="1"/>
        <v>0</v>
      </c>
      <c r="L23" s="26">
        <f t="shared" si="2"/>
        <v>0</v>
      </c>
      <c r="M23" s="27"/>
      <c r="N23" s="25"/>
      <c r="O23" s="7">
        <f t="shared" si="5"/>
        <v>0</v>
      </c>
      <c r="S23" s="48"/>
      <c r="T23" s="48"/>
      <c r="U23" s="48"/>
      <c r="V23" s="48"/>
      <c r="W23" s="48"/>
      <c r="X23" s="48"/>
      <c r="Y23" s="55"/>
      <c r="AA23" s="47">
        <f t="shared" si="12"/>
        <v>5</v>
      </c>
    </row>
    <row r="24" spans="1:27" ht="16.5" hidden="1">
      <c r="A24" s="20"/>
      <c r="B24" s="20"/>
      <c r="C24" s="38"/>
      <c r="D24" s="39"/>
      <c r="E24" s="38"/>
      <c r="F24" s="39"/>
      <c r="G24" s="38"/>
      <c r="H24" s="39"/>
      <c r="I24" s="24">
        <f t="shared" si="4"/>
        <v>0</v>
      </c>
      <c r="J24" s="25"/>
      <c r="K24" s="26">
        <f t="shared" si="1"/>
        <v>0</v>
      </c>
      <c r="L24" s="26">
        <f t="shared" si="2"/>
        <v>0</v>
      </c>
      <c r="M24" s="27"/>
      <c r="N24" s="25"/>
      <c r="O24" s="7">
        <f t="shared" si="5"/>
        <v>0</v>
      </c>
      <c r="R24" s="48"/>
      <c r="S24" s="48"/>
      <c r="AA24" s="47">
        <f t="shared" si="12"/>
        <v>5</v>
      </c>
    </row>
    <row r="25" spans="1:27" ht="16.5" hidden="1">
      <c r="A25" s="20"/>
      <c r="B25" s="20"/>
      <c r="C25" s="38"/>
      <c r="D25" s="39"/>
      <c r="E25" s="38"/>
      <c r="F25" s="39"/>
      <c r="G25" s="38"/>
      <c r="H25" s="39"/>
      <c r="I25" s="24">
        <f t="shared" si="4"/>
        <v>0</v>
      </c>
      <c r="J25" s="25"/>
      <c r="K25" s="26">
        <f t="shared" si="1"/>
        <v>0</v>
      </c>
      <c r="L25" s="26">
        <f t="shared" si="2"/>
        <v>0</v>
      </c>
      <c r="M25" s="27"/>
      <c r="N25" s="25"/>
      <c r="O25" s="7">
        <f t="shared" si="5"/>
        <v>0</v>
      </c>
      <c r="R25" s="48"/>
      <c r="S25" s="48"/>
      <c r="AA25" s="47">
        <f t="shared" si="12"/>
        <v>5</v>
      </c>
    </row>
    <row r="26" spans="1:27" ht="16.5" hidden="1">
      <c r="A26" s="56"/>
      <c r="B26" s="56"/>
      <c r="C26" s="38"/>
      <c r="D26" s="39"/>
      <c r="E26" s="38"/>
      <c r="F26" s="39"/>
      <c r="G26" s="38"/>
      <c r="H26" s="39"/>
      <c r="I26" s="24">
        <f t="shared" si="4"/>
        <v>0</v>
      </c>
      <c r="J26" s="25"/>
      <c r="K26" s="26">
        <f t="shared" si="1"/>
        <v>0</v>
      </c>
      <c r="L26" s="26">
        <f t="shared" si="2"/>
        <v>0</v>
      </c>
      <c r="M26" s="27"/>
      <c r="N26" s="25"/>
      <c r="O26" s="7">
        <f t="shared" si="5"/>
        <v>0</v>
      </c>
      <c r="R26" s="48"/>
      <c r="S26" s="48"/>
      <c r="AA26" s="47">
        <f t="shared" si="12"/>
        <v>5</v>
      </c>
    </row>
    <row r="27" spans="1:27" ht="16.5" hidden="1">
      <c r="A27" s="56"/>
      <c r="B27" s="56"/>
      <c r="C27" s="38"/>
      <c r="D27" s="39"/>
      <c r="E27" s="38"/>
      <c r="F27" s="39"/>
      <c r="G27" s="38"/>
      <c r="H27" s="39"/>
      <c r="I27" s="24">
        <f t="shared" si="4"/>
        <v>0</v>
      </c>
      <c r="J27" s="25"/>
      <c r="K27" s="26">
        <f t="shared" si="1"/>
        <v>0</v>
      </c>
      <c r="L27" s="26">
        <f t="shared" si="2"/>
        <v>0</v>
      </c>
      <c r="M27" s="27"/>
      <c r="N27" s="25"/>
      <c r="O27" s="7">
        <f t="shared" si="5"/>
        <v>0</v>
      </c>
      <c r="AA27" s="47">
        <f t="shared" si="12"/>
        <v>5</v>
      </c>
    </row>
    <row r="28" spans="1:27" ht="16.5" hidden="1">
      <c r="A28" s="56"/>
      <c r="B28" s="56"/>
      <c r="C28" s="38"/>
      <c r="D28" s="39"/>
      <c r="E28" s="38"/>
      <c r="F28" s="39"/>
      <c r="G28" s="38"/>
      <c r="H28" s="39"/>
      <c r="I28" s="24">
        <f t="shared" si="4"/>
        <v>0</v>
      </c>
      <c r="J28" s="25"/>
      <c r="K28" s="26">
        <f t="shared" si="1"/>
        <v>0</v>
      </c>
      <c r="L28" s="26">
        <f t="shared" si="2"/>
        <v>0</v>
      </c>
      <c r="M28" s="27"/>
      <c r="N28" s="25"/>
      <c r="O28" s="7">
        <f t="shared" si="5"/>
        <v>0</v>
      </c>
      <c r="AA28" s="47">
        <f t="shared" si="12"/>
        <v>5</v>
      </c>
    </row>
    <row r="29" spans="1:27" ht="16.5" hidden="1">
      <c r="A29" s="56"/>
      <c r="B29" s="56"/>
      <c r="C29" s="38"/>
      <c r="D29" s="39"/>
      <c r="E29" s="38"/>
      <c r="F29" s="39"/>
      <c r="G29" s="38"/>
      <c r="H29" s="39"/>
      <c r="I29" s="24">
        <f t="shared" si="4"/>
        <v>0</v>
      </c>
      <c r="J29" s="25"/>
      <c r="K29" s="26">
        <f t="shared" si="1"/>
        <v>0</v>
      </c>
      <c r="L29" s="26">
        <f t="shared" si="2"/>
        <v>0</v>
      </c>
      <c r="M29" s="27"/>
      <c r="N29" s="25"/>
      <c r="O29" s="7">
        <f t="shared" si="5"/>
        <v>0</v>
      </c>
      <c r="AA29" s="47">
        <f t="shared" si="12"/>
        <v>5</v>
      </c>
    </row>
    <row r="30" spans="1:27" ht="16.5" hidden="1">
      <c r="A30" s="56"/>
      <c r="B30" s="56"/>
      <c r="C30" s="38"/>
      <c r="D30" s="39"/>
      <c r="E30" s="38"/>
      <c r="F30" s="39"/>
      <c r="G30" s="38"/>
      <c r="H30" s="39"/>
      <c r="I30" s="24">
        <f t="shared" si="4"/>
        <v>0</v>
      </c>
      <c r="J30" s="25"/>
      <c r="K30" s="26">
        <f t="shared" si="1"/>
        <v>0</v>
      </c>
      <c r="L30" s="26">
        <f t="shared" si="2"/>
        <v>0</v>
      </c>
      <c r="M30" s="27"/>
      <c r="N30" s="25"/>
      <c r="O30" s="7">
        <f t="shared" si="5"/>
        <v>0</v>
      </c>
      <c r="AA30" s="47">
        <f t="shared" si="12"/>
        <v>5</v>
      </c>
    </row>
    <row r="31" spans="1:27" ht="16.5" hidden="1">
      <c r="A31" s="56"/>
      <c r="B31" s="56"/>
      <c r="C31" s="38"/>
      <c r="D31" s="39"/>
      <c r="E31" s="38"/>
      <c r="F31" s="39"/>
      <c r="G31" s="38"/>
      <c r="H31" s="39"/>
      <c r="I31" s="24">
        <f t="shared" si="4"/>
        <v>0</v>
      </c>
      <c r="J31" s="25"/>
      <c r="K31" s="26">
        <f t="shared" si="1"/>
        <v>0</v>
      </c>
      <c r="L31" s="26">
        <f t="shared" si="2"/>
        <v>0</v>
      </c>
      <c r="M31" s="27"/>
      <c r="N31" s="25"/>
      <c r="O31" s="7">
        <f t="shared" si="5"/>
        <v>0</v>
      </c>
      <c r="AA31" s="47">
        <f t="shared" si="12"/>
        <v>5</v>
      </c>
    </row>
    <row r="32" spans="1:27" ht="16.5" hidden="1">
      <c r="A32" s="56"/>
      <c r="B32" s="56"/>
      <c r="C32" s="38"/>
      <c r="D32" s="39"/>
      <c r="E32" s="38"/>
      <c r="F32" s="39"/>
      <c r="G32" s="38"/>
      <c r="H32" s="39"/>
      <c r="I32" s="24">
        <f t="shared" si="4"/>
        <v>0</v>
      </c>
      <c r="J32" s="25"/>
      <c r="K32" s="26">
        <f t="shared" si="1"/>
        <v>0</v>
      </c>
      <c r="L32" s="26">
        <f t="shared" si="2"/>
        <v>0</v>
      </c>
      <c r="M32" s="27"/>
      <c r="N32" s="25"/>
      <c r="O32" s="7">
        <f t="shared" si="5"/>
        <v>0</v>
      </c>
      <c r="AA32" s="47">
        <f t="shared" si="12"/>
        <v>5</v>
      </c>
    </row>
    <row r="33" spans="1:27" ht="16.5" hidden="1">
      <c r="A33" s="56"/>
      <c r="B33" s="56"/>
      <c r="C33" s="38"/>
      <c r="D33" s="39"/>
      <c r="E33" s="38"/>
      <c r="F33" s="39"/>
      <c r="G33" s="38"/>
      <c r="H33" s="39"/>
      <c r="I33" s="24">
        <f t="shared" si="4"/>
        <v>0</v>
      </c>
      <c r="J33" s="25"/>
      <c r="K33" s="26">
        <f t="shared" si="1"/>
        <v>0</v>
      </c>
      <c r="L33" s="26">
        <f t="shared" si="2"/>
        <v>0</v>
      </c>
      <c r="M33" s="27"/>
      <c r="N33" s="25"/>
      <c r="O33" s="7">
        <f t="shared" si="5"/>
        <v>0</v>
      </c>
      <c r="AA33" s="47">
        <f t="shared" si="12"/>
        <v>5</v>
      </c>
    </row>
    <row r="34" spans="1:27" ht="16.5" hidden="1">
      <c r="A34" s="56"/>
      <c r="B34" s="56"/>
      <c r="C34" s="38"/>
      <c r="D34" s="39"/>
      <c r="E34" s="38"/>
      <c r="F34" s="39"/>
      <c r="G34" s="38"/>
      <c r="H34" s="39"/>
      <c r="I34" s="24">
        <f t="shared" si="4"/>
        <v>0</v>
      </c>
      <c r="J34" s="25"/>
      <c r="K34" s="26">
        <f t="shared" si="1"/>
        <v>0</v>
      </c>
      <c r="L34" s="26">
        <f t="shared" si="2"/>
        <v>0</v>
      </c>
      <c r="M34" s="27"/>
      <c r="N34" s="25"/>
      <c r="O34" s="7">
        <f t="shared" si="5"/>
        <v>0</v>
      </c>
      <c r="AA34" s="47">
        <f t="shared" si="12"/>
        <v>5</v>
      </c>
    </row>
    <row r="35" spans="1:27" ht="16.5" hidden="1">
      <c r="A35" s="56"/>
      <c r="B35" s="56"/>
      <c r="C35" s="38"/>
      <c r="D35" s="39"/>
      <c r="E35" s="38"/>
      <c r="F35" s="39"/>
      <c r="G35" s="38"/>
      <c r="H35" s="39"/>
      <c r="I35" s="24">
        <f t="shared" si="4"/>
        <v>0</v>
      </c>
      <c r="J35" s="25"/>
      <c r="K35" s="26">
        <f t="shared" si="1"/>
        <v>0</v>
      </c>
      <c r="L35" s="26">
        <f t="shared" si="2"/>
        <v>0</v>
      </c>
      <c r="M35" s="27"/>
      <c r="N35" s="25"/>
      <c r="O35" s="7">
        <f t="shared" si="5"/>
        <v>0</v>
      </c>
      <c r="AA35" s="47">
        <f t="shared" si="12"/>
        <v>5</v>
      </c>
    </row>
    <row r="36" spans="1:27" ht="16.5" hidden="1">
      <c r="A36" s="56"/>
      <c r="B36" s="56"/>
      <c r="C36" s="38"/>
      <c r="D36" s="39"/>
      <c r="E36" s="38"/>
      <c r="F36" s="39"/>
      <c r="G36" s="38"/>
      <c r="H36" s="39"/>
      <c r="I36" s="24">
        <f t="shared" si="4"/>
        <v>0</v>
      </c>
      <c r="J36" s="25"/>
      <c r="K36" s="26">
        <f t="shared" si="1"/>
        <v>0</v>
      </c>
      <c r="L36" s="26">
        <f t="shared" si="2"/>
        <v>0</v>
      </c>
      <c r="M36" s="27"/>
      <c r="N36" s="25"/>
      <c r="O36" s="7">
        <f t="shared" si="5"/>
        <v>0</v>
      </c>
      <c r="AA36" s="47">
        <f t="shared" si="12"/>
        <v>5</v>
      </c>
    </row>
    <row r="37" spans="1:27" ht="16.5" hidden="1">
      <c r="A37" s="56"/>
      <c r="B37" s="56"/>
      <c r="C37" s="38"/>
      <c r="D37" s="39"/>
      <c r="E37" s="38"/>
      <c r="F37" s="39"/>
      <c r="G37" s="38"/>
      <c r="H37" s="39"/>
      <c r="I37" s="24">
        <f t="shared" si="4"/>
        <v>0</v>
      </c>
      <c r="J37" s="25"/>
      <c r="K37" s="26">
        <f t="shared" si="1"/>
        <v>0</v>
      </c>
      <c r="L37" s="26">
        <f t="shared" si="2"/>
        <v>0</v>
      </c>
      <c r="M37" s="27"/>
      <c r="N37" s="25"/>
      <c r="O37" s="7">
        <f t="shared" si="5"/>
        <v>0</v>
      </c>
      <c r="AA37" s="47">
        <f t="shared" si="12"/>
        <v>5</v>
      </c>
    </row>
    <row r="38" spans="1:27" ht="16.5" hidden="1">
      <c r="A38" s="56"/>
      <c r="B38" s="56"/>
      <c r="C38" s="38"/>
      <c r="D38" s="39"/>
      <c r="E38" s="38"/>
      <c r="F38" s="39"/>
      <c r="G38" s="38"/>
      <c r="H38" s="39"/>
      <c r="I38" s="24">
        <f t="shared" si="4"/>
        <v>0</v>
      </c>
      <c r="J38" s="25"/>
      <c r="K38" s="26">
        <f t="shared" si="1"/>
        <v>0</v>
      </c>
      <c r="L38" s="26">
        <f t="shared" si="2"/>
        <v>0</v>
      </c>
      <c r="M38" s="27"/>
      <c r="N38" s="25"/>
      <c r="O38" s="7">
        <f t="shared" si="5"/>
        <v>0</v>
      </c>
      <c r="AA38" s="47">
        <f t="shared" si="12"/>
        <v>5</v>
      </c>
    </row>
    <row r="39" spans="1:27" ht="16.5" hidden="1">
      <c r="A39" s="56"/>
      <c r="B39" s="56"/>
      <c r="C39" s="38"/>
      <c r="D39" s="39"/>
      <c r="E39" s="38"/>
      <c r="F39" s="39"/>
      <c r="G39" s="38"/>
      <c r="H39" s="39"/>
      <c r="I39" s="24">
        <f t="shared" si="4"/>
        <v>0</v>
      </c>
      <c r="J39" s="25"/>
      <c r="K39" s="26">
        <f t="shared" si="1"/>
        <v>0</v>
      </c>
      <c r="L39" s="26">
        <f t="shared" si="2"/>
        <v>0</v>
      </c>
      <c r="M39" s="27"/>
      <c r="N39" s="25"/>
      <c r="O39" s="7">
        <f t="shared" si="5"/>
        <v>0</v>
      </c>
      <c r="AA39" s="47">
        <f t="shared" si="12"/>
        <v>5</v>
      </c>
    </row>
    <row r="40" spans="1:27" ht="16.5" hidden="1">
      <c r="A40" s="56"/>
      <c r="B40" s="56"/>
      <c r="C40" s="38"/>
      <c r="D40" s="39"/>
      <c r="E40" s="38"/>
      <c r="F40" s="39"/>
      <c r="G40" s="38"/>
      <c r="H40" s="39"/>
      <c r="I40" s="24">
        <f t="shared" si="4"/>
        <v>0</v>
      </c>
      <c r="J40" s="25"/>
      <c r="K40" s="26">
        <f t="shared" si="1"/>
        <v>0</v>
      </c>
      <c r="L40" s="26">
        <f t="shared" si="2"/>
        <v>0</v>
      </c>
      <c r="M40" s="27"/>
      <c r="N40" s="25"/>
      <c r="O40" s="7">
        <f t="shared" si="5"/>
        <v>0</v>
      </c>
      <c r="AA40" s="47">
        <f t="shared" si="12"/>
        <v>5</v>
      </c>
    </row>
    <row r="41" spans="1:27" ht="16.5" hidden="1">
      <c r="A41" s="56"/>
      <c r="B41" s="56"/>
      <c r="C41" s="38"/>
      <c r="D41" s="39"/>
      <c r="E41" s="38"/>
      <c r="F41" s="39"/>
      <c r="G41" s="38"/>
      <c r="H41" s="39"/>
      <c r="I41" s="24">
        <f t="shared" si="4"/>
        <v>0</v>
      </c>
      <c r="J41" s="25"/>
      <c r="K41" s="26">
        <f t="shared" si="1"/>
        <v>0</v>
      </c>
      <c r="L41" s="26">
        <f t="shared" si="2"/>
        <v>0</v>
      </c>
      <c r="M41" s="27"/>
      <c r="N41" s="25"/>
      <c r="O41" s="7">
        <f t="shared" si="5"/>
        <v>0</v>
      </c>
      <c r="AA41" s="47">
        <f t="shared" si="12"/>
        <v>5</v>
      </c>
    </row>
    <row r="42" spans="1:27" ht="16.5" hidden="1">
      <c r="A42" s="56"/>
      <c r="B42" s="56"/>
      <c r="C42" s="38"/>
      <c r="D42" s="39"/>
      <c r="E42" s="38"/>
      <c r="F42" s="39"/>
      <c r="G42" s="38"/>
      <c r="H42" s="39"/>
      <c r="I42" s="24">
        <f t="shared" si="4"/>
        <v>0</v>
      </c>
      <c r="J42" s="25"/>
      <c r="K42" s="26">
        <f t="shared" si="1"/>
        <v>0</v>
      </c>
      <c r="L42" s="26">
        <f t="shared" si="2"/>
        <v>0</v>
      </c>
      <c r="M42" s="27"/>
      <c r="N42" s="25"/>
      <c r="O42" s="7">
        <f t="shared" si="5"/>
        <v>0</v>
      </c>
      <c r="AA42" s="47">
        <f t="shared" si="12"/>
        <v>5</v>
      </c>
    </row>
    <row r="43" spans="1:27" ht="16.5" hidden="1">
      <c r="A43" s="56"/>
      <c r="B43" s="56"/>
      <c r="C43" s="38"/>
      <c r="D43" s="39"/>
      <c r="E43" s="38"/>
      <c r="F43" s="39"/>
      <c r="G43" s="38"/>
      <c r="H43" s="39"/>
      <c r="I43" s="24">
        <f t="shared" si="4"/>
        <v>0</v>
      </c>
      <c r="J43" s="25"/>
      <c r="K43" s="26">
        <f t="shared" si="1"/>
        <v>0</v>
      </c>
      <c r="L43" s="26">
        <f t="shared" si="2"/>
        <v>0</v>
      </c>
      <c r="M43" s="27"/>
      <c r="N43" s="25"/>
      <c r="O43" s="7">
        <f t="shared" si="5"/>
        <v>0</v>
      </c>
      <c r="AA43" s="47">
        <f t="shared" si="12"/>
        <v>5</v>
      </c>
    </row>
    <row r="44" spans="1:27" ht="16.5" hidden="1">
      <c r="A44" s="56"/>
      <c r="B44" s="56"/>
      <c r="C44" s="38"/>
      <c r="D44" s="39"/>
      <c r="E44" s="38"/>
      <c r="F44" s="39"/>
      <c r="G44" s="38"/>
      <c r="H44" s="39"/>
      <c r="I44" s="24">
        <f t="shared" si="4"/>
        <v>0</v>
      </c>
      <c r="J44" s="25"/>
      <c r="K44" s="26">
        <f t="shared" si="1"/>
        <v>0</v>
      </c>
      <c r="L44" s="26">
        <f t="shared" si="2"/>
        <v>0</v>
      </c>
      <c r="M44" s="27"/>
      <c r="N44" s="25"/>
      <c r="O44" s="7">
        <f t="shared" si="5"/>
        <v>0</v>
      </c>
      <c r="AA44" s="47">
        <f t="shared" si="12"/>
        <v>5</v>
      </c>
    </row>
    <row r="45" spans="1:27" ht="16.5" hidden="1">
      <c r="A45" s="56"/>
      <c r="B45" s="56"/>
      <c r="C45" s="38"/>
      <c r="D45" s="39"/>
      <c r="E45" s="38"/>
      <c r="F45" s="39"/>
      <c r="G45" s="38"/>
      <c r="H45" s="39"/>
      <c r="I45" s="24">
        <f t="shared" si="4"/>
        <v>0</v>
      </c>
      <c r="J45" s="25"/>
      <c r="K45" s="26">
        <f t="shared" si="1"/>
        <v>0</v>
      </c>
      <c r="L45" s="26">
        <f t="shared" si="2"/>
        <v>0</v>
      </c>
      <c r="M45" s="27"/>
      <c r="N45" s="25"/>
      <c r="O45" s="7">
        <f t="shared" si="5"/>
        <v>0</v>
      </c>
      <c r="AA45" s="47">
        <f t="shared" si="12"/>
        <v>5</v>
      </c>
    </row>
    <row r="46" spans="1:27" ht="16.5" hidden="1">
      <c r="A46" s="56"/>
      <c r="B46" s="56"/>
      <c r="C46" s="38"/>
      <c r="D46" s="39"/>
      <c r="E46" s="38"/>
      <c r="F46" s="39"/>
      <c r="G46" s="38"/>
      <c r="H46" s="39"/>
      <c r="I46" s="24">
        <f t="shared" si="4"/>
        <v>0</v>
      </c>
      <c r="J46" s="25"/>
      <c r="K46" s="26">
        <f t="shared" si="1"/>
        <v>0</v>
      </c>
      <c r="L46" s="26">
        <f t="shared" si="2"/>
        <v>0</v>
      </c>
      <c r="M46" s="27"/>
      <c r="N46" s="25"/>
      <c r="O46" s="7">
        <f t="shared" si="5"/>
        <v>0</v>
      </c>
      <c r="AA46" s="47">
        <f t="shared" si="12"/>
        <v>5</v>
      </c>
    </row>
    <row r="47" spans="1:27" ht="16.5" hidden="1">
      <c r="A47" s="56"/>
      <c r="B47" s="56"/>
      <c r="C47" s="38"/>
      <c r="D47" s="39"/>
      <c r="E47" s="38"/>
      <c r="F47" s="39"/>
      <c r="G47" s="38"/>
      <c r="H47" s="39"/>
      <c r="I47" s="24">
        <f t="shared" si="4"/>
        <v>0</v>
      </c>
      <c r="J47" s="25"/>
      <c r="K47" s="26">
        <f t="shared" si="1"/>
        <v>0</v>
      </c>
      <c r="L47" s="26">
        <f t="shared" si="2"/>
        <v>0</v>
      </c>
      <c r="M47" s="27"/>
      <c r="N47" s="25"/>
      <c r="O47" s="7">
        <f t="shared" si="5"/>
        <v>0</v>
      </c>
      <c r="AA47" s="47">
        <f t="shared" si="12"/>
        <v>5</v>
      </c>
    </row>
    <row r="48" spans="1:27" ht="16.5" hidden="1">
      <c r="A48" s="56"/>
      <c r="B48" s="56"/>
      <c r="C48" s="38"/>
      <c r="D48" s="39"/>
      <c r="E48" s="38"/>
      <c r="F48" s="39"/>
      <c r="G48" s="38"/>
      <c r="H48" s="39"/>
      <c r="I48" s="24">
        <f t="shared" si="4"/>
        <v>0</v>
      </c>
      <c r="J48" s="25"/>
      <c r="K48" s="26">
        <f t="shared" si="1"/>
        <v>0</v>
      </c>
      <c r="L48" s="26">
        <f t="shared" si="2"/>
        <v>0</v>
      </c>
      <c r="M48" s="27"/>
      <c r="N48" s="25"/>
      <c r="O48" s="7">
        <f t="shared" si="5"/>
        <v>0</v>
      </c>
      <c r="AA48" s="47">
        <f t="shared" si="12"/>
        <v>5</v>
      </c>
    </row>
    <row r="49" spans="1:27" ht="16.5" hidden="1">
      <c r="A49" s="56"/>
      <c r="B49" s="56"/>
      <c r="C49" s="38"/>
      <c r="D49" s="39"/>
      <c r="E49" s="38"/>
      <c r="F49" s="39"/>
      <c r="G49" s="38"/>
      <c r="H49" s="39"/>
      <c r="I49" s="24">
        <f t="shared" si="4"/>
        <v>0</v>
      </c>
      <c r="J49" s="25"/>
      <c r="K49" s="26">
        <f t="shared" si="1"/>
        <v>0</v>
      </c>
      <c r="L49" s="26">
        <f t="shared" si="2"/>
        <v>0</v>
      </c>
      <c r="M49" s="27"/>
      <c r="N49" s="25"/>
      <c r="O49" s="7">
        <f t="shared" si="5"/>
        <v>0</v>
      </c>
      <c r="AA49" s="47">
        <f t="shared" si="12"/>
        <v>5</v>
      </c>
    </row>
    <row r="50" spans="1:27" ht="16.5" hidden="1">
      <c r="A50" s="56"/>
      <c r="B50" s="56"/>
      <c r="C50" s="38"/>
      <c r="D50" s="39"/>
      <c r="E50" s="38"/>
      <c r="F50" s="39"/>
      <c r="G50" s="38"/>
      <c r="H50" s="39"/>
      <c r="I50" s="24">
        <f t="shared" si="4"/>
        <v>0</v>
      </c>
      <c r="J50" s="25"/>
      <c r="K50" s="26">
        <f t="shared" si="1"/>
        <v>0</v>
      </c>
      <c r="L50" s="26">
        <f t="shared" si="2"/>
        <v>0</v>
      </c>
      <c r="M50" s="27"/>
      <c r="N50" s="25"/>
      <c r="O50" s="7">
        <f t="shared" si="5"/>
        <v>0</v>
      </c>
      <c r="AA50" s="47">
        <f t="shared" si="12"/>
        <v>5</v>
      </c>
    </row>
    <row r="51" spans="1:27" ht="16.5" hidden="1">
      <c r="A51" s="56"/>
      <c r="B51" s="56"/>
      <c r="C51" s="38"/>
      <c r="D51" s="39"/>
      <c r="E51" s="38"/>
      <c r="F51" s="39"/>
      <c r="G51" s="38"/>
      <c r="H51" s="39"/>
      <c r="I51" s="24">
        <f t="shared" si="4"/>
        <v>0</v>
      </c>
      <c r="J51" s="25"/>
      <c r="K51" s="26">
        <f t="shared" si="1"/>
        <v>0</v>
      </c>
      <c r="L51" s="26">
        <f t="shared" si="2"/>
        <v>0</v>
      </c>
      <c r="M51" s="27"/>
      <c r="N51" s="25"/>
      <c r="O51" s="7">
        <f t="shared" si="5"/>
        <v>0</v>
      </c>
      <c r="AA51" s="47">
        <f t="shared" si="12"/>
        <v>5</v>
      </c>
    </row>
    <row r="52" spans="1:27" ht="16.5" hidden="1">
      <c r="A52" s="56"/>
      <c r="B52" s="56"/>
      <c r="C52" s="38"/>
      <c r="D52" s="39"/>
      <c r="E52" s="38"/>
      <c r="F52" s="39"/>
      <c r="G52" s="38"/>
      <c r="H52" s="39"/>
      <c r="I52" s="24">
        <f t="shared" si="4"/>
        <v>0</v>
      </c>
      <c r="J52" s="25"/>
      <c r="K52" s="26">
        <f t="shared" si="1"/>
        <v>0</v>
      </c>
      <c r="L52" s="26">
        <f t="shared" si="2"/>
        <v>0</v>
      </c>
      <c r="M52" s="27"/>
      <c r="N52" s="25"/>
      <c r="O52" s="7">
        <f t="shared" si="5"/>
        <v>0</v>
      </c>
      <c r="AA52" s="47">
        <f t="shared" si="12"/>
        <v>5</v>
      </c>
    </row>
    <row r="53" spans="1:27" ht="16.5" hidden="1">
      <c r="A53" s="56"/>
      <c r="B53" s="56"/>
      <c r="C53" s="38"/>
      <c r="D53" s="39"/>
      <c r="E53" s="38"/>
      <c r="F53" s="39"/>
      <c r="G53" s="38"/>
      <c r="H53" s="39"/>
      <c r="I53" s="24">
        <f t="shared" si="4"/>
        <v>0</v>
      </c>
      <c r="J53" s="25"/>
      <c r="K53" s="26">
        <f t="shared" si="1"/>
        <v>0</v>
      </c>
      <c r="L53" s="26">
        <f t="shared" si="2"/>
        <v>0</v>
      </c>
      <c r="M53" s="27"/>
      <c r="N53" s="25"/>
      <c r="O53" s="7">
        <f t="shared" si="5"/>
        <v>0</v>
      </c>
      <c r="AA53" s="47">
        <f t="shared" si="12"/>
        <v>5</v>
      </c>
    </row>
    <row r="54" spans="1:27" ht="16.5" hidden="1">
      <c r="A54" s="56"/>
      <c r="B54" s="56"/>
      <c r="C54" s="38"/>
      <c r="D54" s="39"/>
      <c r="E54" s="38"/>
      <c r="F54" s="39"/>
      <c r="G54" s="38"/>
      <c r="H54" s="39"/>
      <c r="I54" s="24">
        <f t="shared" si="4"/>
        <v>0</v>
      </c>
      <c r="J54" s="25"/>
      <c r="K54" s="26">
        <f t="shared" si="1"/>
        <v>0</v>
      </c>
      <c r="L54" s="26">
        <f t="shared" si="2"/>
        <v>0</v>
      </c>
      <c r="M54" s="27"/>
      <c r="N54" s="25"/>
      <c r="O54" s="7">
        <f t="shared" si="5"/>
        <v>0</v>
      </c>
      <c r="AA54" s="47">
        <f t="shared" si="12"/>
        <v>5</v>
      </c>
    </row>
    <row r="55" spans="1:27" ht="16.5" hidden="1">
      <c r="A55" s="56"/>
      <c r="B55" s="56"/>
      <c r="C55" s="38"/>
      <c r="D55" s="39"/>
      <c r="E55" s="38"/>
      <c r="F55" s="39"/>
      <c r="G55" s="38"/>
      <c r="H55" s="39"/>
      <c r="I55" s="24">
        <f t="shared" si="4"/>
        <v>0</v>
      </c>
      <c r="J55" s="25"/>
      <c r="K55" s="26">
        <f t="shared" si="1"/>
        <v>0</v>
      </c>
      <c r="L55" s="26">
        <f t="shared" si="2"/>
        <v>0</v>
      </c>
      <c r="M55" s="27"/>
      <c r="N55" s="25"/>
      <c r="O55" s="7">
        <f t="shared" si="5"/>
        <v>0</v>
      </c>
      <c r="AA55" s="47">
        <f t="shared" si="12"/>
        <v>5</v>
      </c>
    </row>
    <row r="56" spans="1:27" ht="16.5" hidden="1">
      <c r="A56" s="56"/>
      <c r="B56" s="56"/>
      <c r="C56" s="38"/>
      <c r="D56" s="39"/>
      <c r="E56" s="38"/>
      <c r="F56" s="39"/>
      <c r="G56" s="38"/>
      <c r="H56" s="39"/>
      <c r="I56" s="24">
        <f t="shared" si="4"/>
        <v>0</v>
      </c>
      <c r="J56" s="25"/>
      <c r="K56" s="26">
        <f t="shared" si="1"/>
        <v>0</v>
      </c>
      <c r="L56" s="26">
        <f t="shared" si="2"/>
        <v>0</v>
      </c>
      <c r="M56" s="27"/>
      <c r="N56" s="25"/>
      <c r="O56" s="7">
        <f t="shared" si="5"/>
        <v>0</v>
      </c>
      <c r="AA56" s="47">
        <f t="shared" si="12"/>
        <v>5</v>
      </c>
    </row>
    <row r="57" spans="1:27" ht="16.5" hidden="1">
      <c r="A57" s="56"/>
      <c r="B57" s="56"/>
      <c r="C57" s="38"/>
      <c r="D57" s="39"/>
      <c r="E57" s="38"/>
      <c r="F57" s="39"/>
      <c r="G57" s="38"/>
      <c r="H57" s="39"/>
      <c r="I57" s="24">
        <f t="shared" si="4"/>
        <v>0</v>
      </c>
      <c r="J57" s="25"/>
      <c r="K57" s="26">
        <f t="shared" si="1"/>
        <v>0</v>
      </c>
      <c r="L57" s="26">
        <f t="shared" si="2"/>
        <v>0</v>
      </c>
      <c r="M57" s="27"/>
      <c r="N57" s="25"/>
      <c r="O57" s="7">
        <f t="shared" si="5"/>
        <v>0</v>
      </c>
      <c r="AA57" s="47">
        <f t="shared" si="12"/>
        <v>5</v>
      </c>
    </row>
    <row r="58" spans="1:27" ht="16.5" hidden="1">
      <c r="A58" s="56"/>
      <c r="B58" s="56"/>
      <c r="C58" s="38"/>
      <c r="D58" s="39"/>
      <c r="E58" s="38"/>
      <c r="F58" s="39"/>
      <c r="G58" s="38"/>
      <c r="H58" s="39"/>
      <c r="I58" s="24">
        <f t="shared" si="4"/>
        <v>0</v>
      </c>
      <c r="J58" s="25"/>
      <c r="K58" s="26">
        <f t="shared" si="1"/>
        <v>0</v>
      </c>
      <c r="L58" s="26">
        <f t="shared" si="2"/>
        <v>0</v>
      </c>
      <c r="M58" s="27"/>
      <c r="N58" s="25"/>
      <c r="O58" s="7">
        <f t="shared" si="5"/>
        <v>0</v>
      </c>
      <c r="AA58" s="47">
        <f t="shared" si="12"/>
        <v>5</v>
      </c>
    </row>
    <row r="59" spans="1:27" ht="16.5" hidden="1">
      <c r="A59" s="56"/>
      <c r="B59" s="56"/>
      <c r="C59" s="38"/>
      <c r="D59" s="39"/>
      <c r="E59" s="38"/>
      <c r="F59" s="39"/>
      <c r="G59" s="38"/>
      <c r="H59" s="39"/>
      <c r="I59" s="24">
        <f t="shared" si="4"/>
        <v>0</v>
      </c>
      <c r="J59" s="25"/>
      <c r="K59" s="26">
        <f t="shared" si="1"/>
        <v>0</v>
      </c>
      <c r="L59" s="26">
        <f t="shared" si="2"/>
        <v>0</v>
      </c>
      <c r="M59" s="27"/>
      <c r="N59" s="25"/>
      <c r="O59" s="7">
        <f t="shared" si="5"/>
        <v>0</v>
      </c>
      <c r="AA59" s="47">
        <f t="shared" si="12"/>
        <v>5</v>
      </c>
    </row>
    <row r="60" spans="1:27" ht="16.5" hidden="1">
      <c r="A60" s="56"/>
      <c r="B60" s="56"/>
      <c r="C60" s="38"/>
      <c r="D60" s="39"/>
      <c r="E60" s="38"/>
      <c r="F60" s="39"/>
      <c r="G60" s="38"/>
      <c r="H60" s="39"/>
      <c r="I60" s="24">
        <f t="shared" si="4"/>
        <v>0</v>
      </c>
      <c r="J60" s="25"/>
      <c r="K60" s="26">
        <f t="shared" si="1"/>
        <v>0</v>
      </c>
      <c r="L60" s="26">
        <f t="shared" si="2"/>
        <v>0</v>
      </c>
      <c r="M60" s="27"/>
      <c r="N60" s="25"/>
      <c r="O60" s="7">
        <f t="shared" si="5"/>
        <v>0</v>
      </c>
      <c r="AA60" s="47">
        <f t="shared" si="12"/>
        <v>5</v>
      </c>
    </row>
    <row r="61" spans="1:27" ht="16.5" hidden="1">
      <c r="A61" s="56"/>
      <c r="B61" s="56"/>
      <c r="C61" s="38"/>
      <c r="D61" s="39"/>
      <c r="E61" s="38"/>
      <c r="F61" s="39"/>
      <c r="G61" s="38"/>
      <c r="H61" s="39"/>
      <c r="I61" s="24">
        <f t="shared" si="4"/>
        <v>0</v>
      </c>
      <c r="J61" s="25"/>
      <c r="K61" s="26">
        <f t="shared" si="1"/>
        <v>0</v>
      </c>
      <c r="L61" s="26">
        <f t="shared" si="2"/>
        <v>0</v>
      </c>
      <c r="M61" s="27"/>
      <c r="N61" s="25"/>
      <c r="O61" s="7">
        <f t="shared" si="5"/>
        <v>0</v>
      </c>
      <c r="AA61" s="47">
        <f t="shared" si="12"/>
        <v>5</v>
      </c>
    </row>
    <row r="62" spans="1:27" ht="16.5" hidden="1">
      <c r="A62" s="56"/>
      <c r="B62" s="56"/>
      <c r="C62" s="38"/>
      <c r="D62" s="39"/>
      <c r="E62" s="38"/>
      <c r="F62" s="39"/>
      <c r="G62" s="38"/>
      <c r="H62" s="39"/>
      <c r="I62" s="24">
        <f t="shared" si="4"/>
        <v>0</v>
      </c>
      <c r="J62" s="25"/>
      <c r="K62" s="26">
        <f t="shared" si="1"/>
        <v>0</v>
      </c>
      <c r="L62" s="26">
        <f t="shared" si="2"/>
        <v>0</v>
      </c>
      <c r="M62" s="27"/>
      <c r="N62" s="25"/>
      <c r="O62" s="7">
        <f t="shared" si="5"/>
        <v>0</v>
      </c>
      <c r="AA62" s="47">
        <f t="shared" si="12"/>
        <v>5</v>
      </c>
    </row>
    <row r="63" spans="1:27" ht="16.5" hidden="1">
      <c r="A63" s="56"/>
      <c r="B63" s="56"/>
      <c r="C63" s="38"/>
      <c r="D63" s="39"/>
      <c r="E63" s="38"/>
      <c r="F63" s="39"/>
      <c r="G63" s="38"/>
      <c r="H63" s="39"/>
      <c r="I63" s="24">
        <f t="shared" si="4"/>
        <v>0</v>
      </c>
      <c r="J63" s="25"/>
      <c r="K63" s="26">
        <f t="shared" si="1"/>
        <v>0</v>
      </c>
      <c r="L63" s="26">
        <f t="shared" si="2"/>
        <v>0</v>
      </c>
      <c r="M63" s="27"/>
      <c r="N63" s="25"/>
      <c r="O63" s="7">
        <f t="shared" si="5"/>
        <v>0</v>
      </c>
      <c r="AA63" s="47">
        <f t="shared" si="12"/>
        <v>5</v>
      </c>
    </row>
    <row r="64" spans="1:27" ht="16.5" hidden="1">
      <c r="A64" s="56"/>
      <c r="B64" s="56"/>
      <c r="C64" s="38"/>
      <c r="D64" s="39"/>
      <c r="E64" s="38"/>
      <c r="F64" s="39"/>
      <c r="G64" s="38"/>
      <c r="H64" s="39"/>
      <c r="I64" s="24">
        <f t="shared" si="4"/>
        <v>0</v>
      </c>
      <c r="J64" s="25"/>
      <c r="K64" s="26">
        <f t="shared" si="1"/>
        <v>0</v>
      </c>
      <c r="L64" s="26">
        <f t="shared" si="2"/>
        <v>0</v>
      </c>
      <c r="M64" s="27"/>
      <c r="N64" s="25"/>
      <c r="O64" s="7">
        <f t="shared" si="5"/>
        <v>0</v>
      </c>
      <c r="AA64" s="47">
        <f t="shared" si="12"/>
        <v>5</v>
      </c>
    </row>
    <row r="65" spans="1:27" ht="16.5" hidden="1">
      <c r="A65" s="56"/>
      <c r="B65" s="56"/>
      <c r="C65" s="38"/>
      <c r="D65" s="39"/>
      <c r="E65" s="38"/>
      <c r="F65" s="39"/>
      <c r="G65" s="38"/>
      <c r="H65" s="39"/>
      <c r="I65" s="24">
        <f t="shared" si="4"/>
        <v>0</v>
      </c>
      <c r="J65" s="25"/>
      <c r="K65" s="26">
        <f t="shared" si="1"/>
        <v>0</v>
      </c>
      <c r="L65" s="26">
        <f t="shared" si="2"/>
        <v>0</v>
      </c>
      <c r="M65" s="27"/>
      <c r="N65" s="25"/>
      <c r="O65" s="7">
        <f t="shared" si="5"/>
        <v>0</v>
      </c>
      <c r="AA65" s="47">
        <f t="shared" si="12"/>
        <v>5</v>
      </c>
    </row>
    <row r="66" spans="1:27" ht="16.5" hidden="1">
      <c r="A66" s="56"/>
      <c r="B66" s="56"/>
      <c r="C66" s="38"/>
      <c r="D66" s="39"/>
      <c r="E66" s="38"/>
      <c r="F66" s="39"/>
      <c r="G66" s="38"/>
      <c r="H66" s="39"/>
      <c r="I66" s="24">
        <f t="shared" si="4"/>
        <v>0</v>
      </c>
      <c r="J66" s="25"/>
      <c r="K66" s="26">
        <f t="shared" si="1"/>
        <v>0</v>
      </c>
      <c r="L66" s="26">
        <f t="shared" si="2"/>
        <v>0</v>
      </c>
      <c r="M66" s="27"/>
      <c r="N66" s="25"/>
      <c r="O66" s="7">
        <f t="shared" si="5"/>
        <v>0</v>
      </c>
      <c r="AA66" s="47">
        <f t="shared" si="12"/>
        <v>5</v>
      </c>
    </row>
    <row r="67" spans="1:27" ht="16.5" hidden="1">
      <c r="A67" s="56"/>
      <c r="B67" s="56"/>
      <c r="C67" s="38"/>
      <c r="D67" s="39"/>
      <c r="E67" s="38"/>
      <c r="F67" s="39"/>
      <c r="G67" s="38"/>
      <c r="H67" s="39"/>
      <c r="I67" s="24">
        <f t="shared" si="4"/>
        <v>0</v>
      </c>
      <c r="J67" s="25"/>
      <c r="K67" s="26">
        <f t="shared" si="1"/>
        <v>0</v>
      </c>
      <c r="L67" s="26">
        <f t="shared" si="2"/>
        <v>0</v>
      </c>
      <c r="M67" s="27"/>
      <c r="N67" s="25"/>
      <c r="O67" s="7">
        <f t="shared" si="5"/>
        <v>0</v>
      </c>
      <c r="AA67" s="47">
        <f t="shared" si="12"/>
        <v>5</v>
      </c>
    </row>
    <row r="68" spans="1:27" ht="17.25" hidden="1" thickBot="1">
      <c r="A68" s="56"/>
      <c r="B68" s="56"/>
      <c r="C68" s="57"/>
      <c r="D68" s="58"/>
      <c r="E68" s="57"/>
      <c r="F68" s="58"/>
      <c r="G68" s="57"/>
      <c r="H68" s="58"/>
      <c r="I68" s="24">
        <f t="shared" si="4"/>
        <v>0</v>
      </c>
      <c r="J68" s="25"/>
      <c r="K68" s="26">
        <f t="shared" si="1"/>
        <v>0</v>
      </c>
      <c r="L68" s="26">
        <f t="shared" si="2"/>
        <v>0</v>
      </c>
      <c r="M68" s="27"/>
      <c r="N68" s="25"/>
      <c r="O68" s="7">
        <f t="shared" si="5"/>
        <v>0</v>
      </c>
      <c r="AA68" s="47">
        <f t="shared" si="12"/>
        <v>5</v>
      </c>
    </row>
    <row r="69" spans="1:14" ht="16.5">
      <c r="A69" s="56"/>
      <c r="B69" s="56"/>
      <c r="J69" s="5"/>
      <c r="K69" s="6"/>
      <c r="L69" s="6"/>
      <c r="M69" s="5"/>
      <c r="N69" s="5"/>
    </row>
    <row r="70" spans="2:17" ht="17.25" thickBot="1">
      <c r="B70" s="141"/>
      <c r="C70" s="142"/>
      <c r="D70" s="142"/>
      <c r="E70" s="142"/>
      <c r="F70" s="143"/>
      <c r="Q70" s="116" t="s">
        <v>63</v>
      </c>
    </row>
    <row r="71" spans="2:27" ht="17.25" thickBot="1">
      <c r="B71" s="144"/>
      <c r="C71" s="149" t="s">
        <v>70</v>
      </c>
      <c r="D71" s="149"/>
      <c r="E71" s="149"/>
      <c r="F71" s="150"/>
      <c r="Q71" s="28"/>
      <c r="R71" s="29"/>
      <c r="S71" s="30" t="s">
        <v>12</v>
      </c>
      <c r="T71" s="31" t="s">
        <v>13</v>
      </c>
      <c r="U71" s="31" t="s">
        <v>14</v>
      </c>
      <c r="V71" s="32" t="s">
        <v>43</v>
      </c>
      <c r="W71" s="31" t="s">
        <v>15</v>
      </c>
      <c r="X71" s="31" t="s">
        <v>16</v>
      </c>
      <c r="Y71" s="33" t="s">
        <v>43</v>
      </c>
      <c r="Z71" s="34" t="s">
        <v>17</v>
      </c>
      <c r="AA71" s="35" t="s">
        <v>18</v>
      </c>
    </row>
    <row r="72" spans="2:27" ht="16.5">
      <c r="B72" s="144"/>
      <c r="C72" s="149" t="s">
        <v>76</v>
      </c>
      <c r="D72" s="149"/>
      <c r="E72" s="149"/>
      <c r="F72" s="150"/>
      <c r="N72" s="158" t="s">
        <v>68</v>
      </c>
      <c r="O72" s="156"/>
      <c r="Q72" s="153">
        <v>1</v>
      </c>
      <c r="R72" s="41"/>
      <c r="S72" s="164" t="s">
        <v>31</v>
      </c>
      <c r="T72" s="43">
        <f>SUMIF(J$7:J$68,S72,C$7:C$68)+SUMIF(N$7:N$68,S72,D$7:D$68)+SUMIF(J$7:J$68,S72,E$7:E$68)+SUMIF(N$7:N$68,S72,F$7:F$68)+SUMIF(J$7:J$68,S72,G$7:G$68)+SUMIF(N$7:N$68,S72,H$7:H$68)</f>
        <v>150</v>
      </c>
      <c r="U72" s="43">
        <f>SUMIF(J$7:J$68,S72,D$7:D$68)+SUMIF(N$7:N$68,S72,C$7:C$68)+SUMIF(J$7:J$68,S72,F$7:F$68)+SUMIF(N$7:N$68,S72,E$7:E$68)+SUMIF(J$7:J$68,S72,H$7:H$68)+SUMIF(N$7:N$68,S72,G$7:G$68)</f>
        <v>75</v>
      </c>
      <c r="V72" s="44">
        <f>_xlfn.IFERROR(T72/U72,0)</f>
        <v>2</v>
      </c>
      <c r="W72" s="43">
        <f>SUMIF(J$7:J$68,S72,K$7:K$68)+SUMIF(N$7:N$68,S72,L$7:L$68)</f>
        <v>6</v>
      </c>
      <c r="X72" s="43">
        <f>SUMIF(J$7:J$68,S72,L$7:L$68)+SUMIF(N$7:N$68,S72,$K$7:K$68)</f>
        <v>0</v>
      </c>
      <c r="Y72" s="45">
        <f>_xlfn.IFERROR(W72/X72,0)</f>
        <v>0</v>
      </c>
      <c r="Z72" s="46">
        <f>SUMIF(J$7:J$68,S72,I$7:I$68)+SUMIF(N$7:N$68,S72,O$7:O$68)</f>
        <v>9</v>
      </c>
      <c r="AA72" s="47">
        <f>RANK(Z72,Z$72:Z$74,0)</f>
        <v>1</v>
      </c>
    </row>
    <row r="73" spans="2:27" ht="16.5">
      <c r="B73" s="144"/>
      <c r="C73" s="149" t="s">
        <v>71</v>
      </c>
      <c r="D73" s="149"/>
      <c r="E73" s="149"/>
      <c r="F73" s="150"/>
      <c r="Q73" s="49">
        <v>2</v>
      </c>
      <c r="R73" s="41"/>
      <c r="S73" s="165" t="s">
        <v>29</v>
      </c>
      <c r="T73" s="51">
        <f>SUMIF(J$7:J$68,S73,C$7:C$68)+SUMIF(N$7:N$68,S73,D$7:D$68)+SUMIF(J$7:J$68,S73,E$7:E$68)+SUMIF(N$7:N$68,S73,F$7:F$68)+SUMIF(J$7:J$68,S73,G$7:G$68)+SUMIF(N$7:N$68,S73,H$7:H$68)</f>
        <v>126</v>
      </c>
      <c r="U73" s="51">
        <f>SUMIF(J$7:J$68,S73,D$7:D$68)+SUMIF(N$7:N$68,S73,C$7:C$68)+SUMIF(J$7:J$68,S73,F$7:F$68)+SUMIF(N$7:N$68,S73,E$7:E$68)+SUMIF(J$7:J$68,S73,H$7:H$68)+SUMIF(N$7:N$68,S73,G$7:G$68)</f>
        <v>139</v>
      </c>
      <c r="V73" s="44">
        <f>_xlfn.IFERROR(T73/U73,0)</f>
        <v>0.9064748201438849</v>
      </c>
      <c r="W73" s="51">
        <f>SUMIF(J$7:J$68,S73,K$7:K$68)+SUMIF(N$7:N$68,S73,L$7:L$68)</f>
        <v>2</v>
      </c>
      <c r="X73" s="51">
        <f>SUMIF(J$7:J$68,S73,L$7:L$68)+SUMIF(N$7:N$68,S73,$K$7:K$68)</f>
        <v>4</v>
      </c>
      <c r="Y73" s="45">
        <f>_xlfn.IFERROR(W73/X73,0)</f>
        <v>0.5</v>
      </c>
      <c r="Z73" s="52">
        <f>SUMIF(J$7:J$68,S73,I$7:I$68)+SUMIF(N$7:N$68,S73,O$7:O$68)</f>
        <v>3</v>
      </c>
      <c r="AA73" s="47">
        <f>RANK(Z73,Z$72:Z$74,0)</f>
        <v>2</v>
      </c>
    </row>
    <row r="74" spans="2:27" ht="16.5">
      <c r="B74" s="144"/>
      <c r="C74" s="149" t="s">
        <v>72</v>
      </c>
      <c r="D74" s="149"/>
      <c r="E74" s="149"/>
      <c r="F74" s="150"/>
      <c r="Q74" s="170"/>
      <c r="R74" s="41"/>
      <c r="S74" s="173"/>
      <c r="T74" s="171"/>
      <c r="U74" s="171"/>
      <c r="V74" s="174"/>
      <c r="W74" s="171"/>
      <c r="X74" s="171"/>
      <c r="Y74" s="174"/>
      <c r="Z74" s="175"/>
      <c r="AA74" s="172"/>
    </row>
    <row r="75" spans="2:27" ht="16.5" hidden="1">
      <c r="B75" s="144"/>
      <c r="C75" s="140"/>
      <c r="D75" s="140"/>
      <c r="E75" s="140"/>
      <c r="F75" s="145"/>
      <c r="Q75" s="40">
        <v>4</v>
      </c>
      <c r="R75" s="41"/>
      <c r="S75" s="42" t="s">
        <v>42</v>
      </c>
      <c r="T75" s="43">
        <f>SUMIF(J$7:J$68,S75,C$7:C$68)+SUMIF(N$7:N$68,S75,D$7:D$68)+SUMIF(J$7:J$68,S75,E$7:E$68)+SUMIF(N$7:N$68,S75,F$7:F$68)+SUMIF(J$7:J$68,S75,G$7:G$68)+SUMIF(N$7:N$68,S75,H$7:H$68)</f>
        <v>0</v>
      </c>
      <c r="U75" s="43">
        <f>SUMIF(J$7:J$68,S75,D$7:D$68)+SUMIF(N$7:N$68,S75,C$7:C$68)+SUMIF(J$7:J$68,S75,F$7:F$68)+SUMIF(N$7:N$68,S75,E$7:E$68)+SUMIF(J$7:J$68,S75,H$7:H$68)+SUMIF(N$7:N$68,S75,G$7:G$68)</f>
        <v>0</v>
      </c>
      <c r="V75" s="44">
        <f>_xlfn.IFERROR(T75/U75,0)</f>
        <v>0</v>
      </c>
      <c r="W75" s="43">
        <f>SUMIF(J$7:J$68,S75,K$7:K$68)+SUMIF(N$7:N$68,S75,L$7:L$68)</f>
        <v>0</v>
      </c>
      <c r="X75" s="43">
        <f>SUMIF(J$7:J$68,S75,L$7:L$68)+SUMIF(N$7:N$68,S75,$K$7:K$68)</f>
        <v>0</v>
      </c>
      <c r="Y75" s="45">
        <f>_xlfn.IFERROR(W75/X75,0)</f>
        <v>0</v>
      </c>
      <c r="Z75" s="46">
        <f>SUMIF(J$7:J$68,S75,I$7:I$68)+SUMIF(N$7:N$68,S75,O$7:O$68)</f>
        <v>0</v>
      </c>
      <c r="AA75" s="47">
        <f>RANK(Z75,Z$8:Z$21,0)</f>
        <v>5</v>
      </c>
    </row>
    <row r="76" spans="2:27" ht="16.5" hidden="1">
      <c r="B76" s="144"/>
      <c r="C76" s="140"/>
      <c r="D76" s="140"/>
      <c r="E76" s="140"/>
      <c r="F76" s="145"/>
      <c r="Q76" s="49">
        <v>5</v>
      </c>
      <c r="R76" s="41"/>
      <c r="S76" s="50" t="s">
        <v>19</v>
      </c>
      <c r="T76" s="51">
        <f>SUMIF(J$7:J$68,S76,C$7:C$68)+SUMIF(N$7:N$68,S76,D$7:D$68)+SUMIF(J$7:J$68,S76,E$7:E$68)+SUMIF(N$7:N$68,S76,F$7:F$68)+SUMIF(J$7:J$68,S76,G$7:G$68)+SUMIF(N$7:N$68,S76,H$7:H$68)</f>
        <v>0</v>
      </c>
      <c r="U76" s="51">
        <f>SUMIF(J$7:J$68,S76,D$7:D$68)+SUMIF(N$7:N$68,S76,C$7:C$68)+SUMIF(J$7:J$68,S76,F$7:F$68)+SUMIF(N$7:N$68,S76,E$7:E$68)+SUMIF(J$7:J$68,S76,H$7:H$68)+SUMIF(N$7:N$68,S76,G$7:G$68)</f>
        <v>0</v>
      </c>
      <c r="V76" s="44">
        <f>_xlfn.IFERROR(T76/U76,0)</f>
        <v>0</v>
      </c>
      <c r="W76" s="51">
        <f>SUMIF(J$7:J$68,S76,K$7:K$68)+SUMIF(N$7:N$68,S76,L$7:L$68)</f>
        <v>0</v>
      </c>
      <c r="X76" s="51">
        <f>SUMIF(J$7:J$68,S76,L$7:L$68)+SUMIF(N$7:N$68,S76,$K$7:K$68)</f>
        <v>0</v>
      </c>
      <c r="Y76" s="45">
        <f>_xlfn.IFERROR(W76/X76,0)</f>
        <v>0</v>
      </c>
      <c r="Z76" s="52">
        <f>SUMIF(J$7:J$68,S76,I$7:I$68)+SUMIF(N$7:N$68,S76,O$7:O$68)</f>
        <v>0</v>
      </c>
      <c r="AA76" s="53">
        <f>RANK(Z76,Z$8:Z$21,0)</f>
        <v>5</v>
      </c>
    </row>
    <row r="77" spans="2:6" ht="16.5">
      <c r="B77" s="146"/>
      <c r="C77" s="147"/>
      <c r="D77" s="147"/>
      <c r="E77" s="147"/>
      <c r="F77" s="148"/>
    </row>
    <row r="78" ht="17.25" thickBot="1">
      <c r="Q78" s="116" t="s">
        <v>67</v>
      </c>
    </row>
    <row r="79" spans="17:27" ht="17.25" thickBot="1">
      <c r="Q79" s="28"/>
      <c r="R79" s="29"/>
      <c r="S79" s="30" t="s">
        <v>12</v>
      </c>
      <c r="T79" s="31" t="s">
        <v>13</v>
      </c>
      <c r="U79" s="31" t="s">
        <v>14</v>
      </c>
      <c r="V79" s="32" t="s">
        <v>43</v>
      </c>
      <c r="W79" s="31" t="s">
        <v>15</v>
      </c>
      <c r="X79" s="31" t="s">
        <v>16</v>
      </c>
      <c r="Y79" s="33" t="s">
        <v>43</v>
      </c>
      <c r="Z79" s="34" t="s">
        <v>17</v>
      </c>
      <c r="AA79" s="35" t="s">
        <v>18</v>
      </c>
    </row>
    <row r="80" spans="14:27" ht="16.5">
      <c r="N80" s="158" t="s">
        <v>69</v>
      </c>
      <c r="O80" s="159"/>
      <c r="Q80" s="153">
        <v>1</v>
      </c>
      <c r="R80" s="41"/>
      <c r="S80" s="166" t="s">
        <v>74</v>
      </c>
      <c r="T80" s="43">
        <f>SUMIF(J$7:J$7,S80,C$7:C$7)+SUMIF(N$7:N$7,S80,D$7:D$7)+SUMIF(J$7:J$7,S80,E$7:E$7)+SUMIF(N$7:N$7,S80,F$7:F$7)+SUMIF(J$7:J$7,S80,G$7:G$7)+SUMIF(N$7:N$7,S80,H$7:H$7)</f>
        <v>47</v>
      </c>
      <c r="U80" s="43">
        <f>SUMIF(J$7:J$7,S80,D$7:D$7)+SUMIF(N$7:N$7,S80,C$7:C$7)+SUMIF(J$7:J$7,S80,F$7:F$7)+SUMIF(N$7:N$7,S80,E$7:E$7)+SUMIF(J$7:J$7,S80,H$7:H$7)+SUMIF(N$7:N$7,S80,G$7:G$7)</f>
        <v>32</v>
      </c>
      <c r="V80" s="44">
        <f>_xlfn.IFERROR(T80/U80,0)</f>
        <v>1.46875</v>
      </c>
      <c r="W80" s="43">
        <f>SUMIF(J$7:J$7,S80,K$7:K$7)+SUMIF(N$7:N$7,S80,L$7:L$7)</f>
        <v>1</v>
      </c>
      <c r="X80" s="43">
        <f>SUMIF(J$7:J$7,S80,L$7:L$7)+SUMIF(N$7:N$7,S80,$K$7:K$7)</f>
        <v>1</v>
      </c>
      <c r="Y80" s="45">
        <f>_xlfn.IFERROR(W80/X80,0)</f>
        <v>1</v>
      </c>
      <c r="Z80" s="46">
        <f>SUMIF(J$7:J$7,S80,I$7:I$7)+SUMIF(N$7:N$7,S80,O$7:O$7)</f>
        <v>2</v>
      </c>
      <c r="AA80" s="47">
        <f>RANK(Z80,Z$80:Z$81,0)</f>
        <v>1</v>
      </c>
    </row>
    <row r="81" spans="3:27" ht="16.5">
      <c r="C81" s="20"/>
      <c r="D81" s="86"/>
      <c r="E81" s="103"/>
      <c r="Q81" s="49">
        <v>2</v>
      </c>
      <c r="R81" s="41"/>
      <c r="S81" s="167" t="s">
        <v>65</v>
      </c>
      <c r="T81" s="43">
        <f>SUMIF(J$7:J$7,S81,C$7:C$7)+SUMIF(N$7:N$7,S81,D$7:D$7)+SUMIF(J$7:J$7,S81,E$7:E$7)+SUMIF(N$7:N$7,S81,F$7:F$7)+SUMIF(J$7:J$7,S81,G$7:G$7)+SUMIF(N$7:N$7,S81,H$7:H$7)</f>
        <v>32</v>
      </c>
      <c r="U81" s="43">
        <f>SUMIF(J$7:J$7,S81,D$7:D$7)+SUMIF(N$7:N$7,S81,C$7:C$7)+SUMIF(J$7:J$7,S81,F$7:F$7)+SUMIF(N$7:N$7,S81,E$7:E$7)+SUMIF(J$7:J$7,S81,H$7:H$7)+SUMIF(N$7:N$7,S81,G$7:G$7)</f>
        <v>47</v>
      </c>
      <c r="V81" s="44">
        <f>_xlfn.IFERROR(T81/U81,0)</f>
        <v>0.6808510638297872</v>
      </c>
      <c r="W81" s="43">
        <f>SUMIF(J$7:J$7,S81,K$7:K$7)+SUMIF(N$7:N$7,S81,L$7:L$7)</f>
        <v>1</v>
      </c>
      <c r="X81" s="43">
        <f>SUMIF(J$7:J$7,S81,L$7:L$7)+SUMIF(N$7:N$7,S81,$K$7:K$7)</f>
        <v>1</v>
      </c>
      <c r="Y81" s="45">
        <f>_xlfn.IFERROR(W81/X81,0)</f>
        <v>1</v>
      </c>
      <c r="Z81" s="46">
        <f>SUMIF(J$7:J$7,S81,I$7:I$7)+SUMIF(N$7:N$7,S81,O$7:O$7)</f>
        <v>1</v>
      </c>
      <c r="AA81" s="47">
        <f>RANK(Z81,Z$80:Z$81,0)</f>
        <v>2</v>
      </c>
    </row>
    <row r="82" spans="3:5" ht="16.5">
      <c r="C82" s="20"/>
      <c r="D82" s="103"/>
      <c r="E82" s="86"/>
    </row>
  </sheetData>
  <sheetProtection/>
  <mergeCells count="6">
    <mergeCell ref="A1:AA2"/>
    <mergeCell ref="C5:H5"/>
    <mergeCell ref="C6:D6"/>
    <mergeCell ref="E6:F6"/>
    <mergeCell ref="G6:H6"/>
    <mergeCell ref="K6:M6"/>
  </mergeCells>
  <dataValidations count="1">
    <dataValidation type="list" allowBlank="1" showInputMessage="1" showErrorMessage="1" sqref="J7:J68 N7:N16 D81:E82">
      <formula1>$S$8:$S$21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T20"/>
  <sheetViews>
    <sheetView zoomScalePageLayoutView="0" workbookViewId="0" topLeftCell="A1">
      <selection activeCell="I16" sqref="I16"/>
    </sheetView>
  </sheetViews>
  <sheetFormatPr defaultColWidth="11.421875" defaultRowHeight="15"/>
  <cols>
    <col min="1" max="1" width="5.140625" style="68" customWidth="1"/>
    <col min="2" max="2" width="6.7109375" style="0" bestFit="1" customWidth="1"/>
    <col min="3" max="3" width="12.140625" style="0" bestFit="1" customWidth="1"/>
    <col min="4" max="4" width="13.7109375" style="0" bestFit="1" customWidth="1"/>
    <col min="5" max="5" width="15.7109375" style="0" customWidth="1"/>
    <col min="6" max="6" width="4.00390625" style="94" customWidth="1"/>
    <col min="7" max="7" width="4.7109375" style="68" bestFit="1" customWidth="1"/>
    <col min="8" max="8" width="6.7109375" style="0" bestFit="1" customWidth="1"/>
    <col min="9" max="9" width="13.7109375" style="0" bestFit="1" customWidth="1"/>
    <col min="10" max="10" width="12.28125" style="0" bestFit="1" customWidth="1"/>
    <col min="11" max="11" width="15.7109375" style="0" customWidth="1"/>
    <col min="12" max="12" width="4.140625" style="94" customWidth="1"/>
    <col min="13" max="13" width="4.7109375" style="68" hidden="1" customWidth="1"/>
    <col min="14" max="14" width="6.7109375" style="0" hidden="1" customWidth="1"/>
    <col min="15" max="16" width="13.7109375" style="0" hidden="1" customWidth="1"/>
    <col min="17" max="17" width="9.00390625" style="0" hidden="1" customWidth="1"/>
  </cols>
  <sheetData>
    <row r="1" spans="1:17" ht="21" thickBot="1">
      <c r="A1" s="216">
        <f>'U17F'!N4</f>
        <v>43577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8"/>
      <c r="M1" s="131"/>
      <c r="N1" s="131"/>
      <c r="O1" s="131"/>
      <c r="P1" s="131"/>
      <c r="Q1" s="131"/>
    </row>
    <row r="2" spans="1:17" ht="21" thickBot="1">
      <c r="A2" s="129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5.75" thickBot="1">
      <c r="A3" s="207" t="s">
        <v>45</v>
      </c>
      <c r="B3" s="208"/>
      <c r="C3" s="208"/>
      <c r="D3" s="209"/>
      <c r="E3" s="88" t="s">
        <v>46</v>
      </c>
      <c r="F3" s="89"/>
      <c r="G3" s="210" t="s">
        <v>47</v>
      </c>
      <c r="H3" s="211"/>
      <c r="I3" s="211"/>
      <c r="J3" s="212"/>
      <c r="K3" s="88" t="s">
        <v>46</v>
      </c>
      <c r="L3" s="89"/>
      <c r="M3" s="213" t="s">
        <v>48</v>
      </c>
      <c r="N3" s="214"/>
      <c r="O3" s="214"/>
      <c r="P3" s="215"/>
      <c r="Q3" s="88" t="s">
        <v>46</v>
      </c>
    </row>
    <row r="4" spans="1:17" ht="15">
      <c r="A4" s="178" t="s">
        <v>61</v>
      </c>
      <c r="B4" s="179" t="s">
        <v>79</v>
      </c>
      <c r="C4" s="98" t="s">
        <v>30</v>
      </c>
      <c r="D4" s="98" t="s">
        <v>59</v>
      </c>
      <c r="E4" s="180" t="s">
        <v>77</v>
      </c>
      <c r="F4" s="181"/>
      <c r="G4" s="178" t="s">
        <v>61</v>
      </c>
      <c r="H4" s="179" t="s">
        <v>79</v>
      </c>
      <c r="I4" s="25" t="s">
        <v>60</v>
      </c>
      <c r="J4" s="25" t="s">
        <v>29</v>
      </c>
      <c r="K4" s="191" t="s">
        <v>83</v>
      </c>
      <c r="L4" s="91"/>
      <c r="M4" s="91"/>
      <c r="N4" s="20"/>
      <c r="O4" s="86"/>
      <c r="P4" s="86"/>
      <c r="Q4" s="101"/>
    </row>
    <row r="5" spans="1:17" ht="15">
      <c r="A5" s="178" t="s">
        <v>61</v>
      </c>
      <c r="B5" s="179" t="s">
        <v>80</v>
      </c>
      <c r="C5" s="25" t="s">
        <v>59</v>
      </c>
      <c r="D5" s="25" t="s">
        <v>60</v>
      </c>
      <c r="E5" s="180" t="s">
        <v>77</v>
      </c>
      <c r="F5" s="181"/>
      <c r="G5" s="178" t="s">
        <v>61</v>
      </c>
      <c r="H5" s="179" t="s">
        <v>80</v>
      </c>
      <c r="I5" s="108" t="s">
        <v>29</v>
      </c>
      <c r="J5" s="108" t="s">
        <v>30</v>
      </c>
      <c r="K5" s="191" t="s">
        <v>83</v>
      </c>
      <c r="L5" s="91"/>
      <c r="M5" s="91"/>
      <c r="N5" s="20"/>
      <c r="O5" s="86"/>
      <c r="P5" s="86"/>
      <c r="Q5" s="91"/>
    </row>
    <row r="6" spans="1:17" ht="15">
      <c r="A6" s="178" t="s">
        <v>61</v>
      </c>
      <c r="B6" s="179" t="s">
        <v>81</v>
      </c>
      <c r="C6" s="25" t="s">
        <v>29</v>
      </c>
      <c r="D6" s="25" t="s">
        <v>59</v>
      </c>
      <c r="E6" s="180" t="s">
        <v>77</v>
      </c>
      <c r="F6" s="181"/>
      <c r="G6" s="178" t="s">
        <v>61</v>
      </c>
      <c r="H6" s="179" t="s">
        <v>81</v>
      </c>
      <c r="I6" s="25" t="s">
        <v>30</v>
      </c>
      <c r="J6" s="25" t="s">
        <v>60</v>
      </c>
      <c r="K6" s="191" t="s">
        <v>83</v>
      </c>
      <c r="L6" s="91"/>
      <c r="M6" s="91"/>
      <c r="N6" s="20"/>
      <c r="O6" s="86"/>
      <c r="P6" s="86"/>
      <c r="Q6" s="101"/>
    </row>
    <row r="7" spans="1:17" ht="15">
      <c r="A7" s="182"/>
      <c r="B7" s="179"/>
      <c r="C7" s="86"/>
      <c r="D7" s="86"/>
      <c r="E7" s="183"/>
      <c r="F7" s="181"/>
      <c r="G7" s="184"/>
      <c r="H7" s="179"/>
      <c r="I7" s="86"/>
      <c r="J7" s="86"/>
      <c r="K7" s="183"/>
      <c r="L7" s="91"/>
      <c r="M7" s="91"/>
      <c r="N7" s="20"/>
      <c r="O7" s="86"/>
      <c r="P7" s="86"/>
      <c r="Q7" s="91"/>
    </row>
    <row r="8" spans="1:17" ht="15">
      <c r="A8" s="185" t="s">
        <v>66</v>
      </c>
      <c r="B8" s="179" t="s">
        <v>53</v>
      </c>
      <c r="C8" s="25" t="s">
        <v>30</v>
      </c>
      <c r="D8" s="25" t="s">
        <v>65</v>
      </c>
      <c r="E8" s="190" t="s">
        <v>78</v>
      </c>
      <c r="F8" s="181"/>
      <c r="G8" s="185" t="s">
        <v>66</v>
      </c>
      <c r="H8" s="179" t="s">
        <v>53</v>
      </c>
      <c r="I8" s="186" t="s">
        <v>31</v>
      </c>
      <c r="J8" s="186" t="s">
        <v>29</v>
      </c>
      <c r="K8" s="191" t="s">
        <v>82</v>
      </c>
      <c r="L8" s="91"/>
      <c r="M8" s="91"/>
      <c r="N8" s="20"/>
      <c r="O8" s="86"/>
      <c r="P8" s="86"/>
      <c r="Q8" s="91"/>
    </row>
    <row r="9" spans="1:17" ht="15">
      <c r="A9" s="185" t="s">
        <v>66</v>
      </c>
      <c r="B9" s="179" t="s">
        <v>57</v>
      </c>
      <c r="C9" s="25" t="s">
        <v>31</v>
      </c>
      <c r="D9" s="25" t="s">
        <v>30</v>
      </c>
      <c r="E9" s="190" t="s">
        <v>78</v>
      </c>
      <c r="F9" s="181"/>
      <c r="G9" s="185" t="s">
        <v>66</v>
      </c>
      <c r="H9" s="179" t="s">
        <v>57</v>
      </c>
      <c r="I9" s="186" t="s">
        <v>65</v>
      </c>
      <c r="J9" s="186" t="s">
        <v>29</v>
      </c>
      <c r="K9" s="191" t="s">
        <v>82</v>
      </c>
      <c r="L9" s="91"/>
      <c r="M9" s="91"/>
      <c r="N9" s="20"/>
      <c r="O9" s="86"/>
      <c r="P9" s="86"/>
      <c r="Q9" s="91"/>
    </row>
    <row r="10" spans="1:17" ht="15">
      <c r="A10" s="185" t="s">
        <v>66</v>
      </c>
      <c r="B10" s="179" t="s">
        <v>58</v>
      </c>
      <c r="C10" s="186" t="s">
        <v>65</v>
      </c>
      <c r="D10" s="186" t="s">
        <v>31</v>
      </c>
      <c r="E10" s="190" t="s">
        <v>82</v>
      </c>
      <c r="F10" s="181"/>
      <c r="G10" s="185" t="s">
        <v>66</v>
      </c>
      <c r="H10" s="179" t="s">
        <v>58</v>
      </c>
      <c r="I10" s="186" t="s">
        <v>29</v>
      </c>
      <c r="J10" s="186" t="s">
        <v>74</v>
      </c>
      <c r="K10" s="191" t="s">
        <v>78</v>
      </c>
      <c r="L10" s="91"/>
      <c r="M10" s="91"/>
      <c r="N10" s="20"/>
      <c r="O10" s="86"/>
      <c r="P10" s="86"/>
      <c r="Q10" s="91"/>
    </row>
    <row r="11" spans="1:20" ht="15" customHeight="1">
      <c r="A11" s="182"/>
      <c r="B11" s="179"/>
      <c r="C11" s="187"/>
      <c r="D11" s="187"/>
      <c r="E11" s="102"/>
      <c r="F11" s="187"/>
      <c r="G11" s="182"/>
      <c r="H11" s="179"/>
      <c r="I11" s="187"/>
      <c r="J11" s="187"/>
      <c r="K11" s="188"/>
      <c r="L11" s="128"/>
      <c r="M11" s="91"/>
      <c r="N11" s="128"/>
      <c r="O11" s="128"/>
      <c r="P11" s="91"/>
      <c r="Q11" s="127"/>
      <c r="R11" s="104"/>
      <c r="S11" s="104"/>
      <c r="T11" s="104"/>
    </row>
    <row r="12" spans="1:20" ht="15">
      <c r="A12" s="182"/>
      <c r="B12" s="179"/>
      <c r="C12" s="187"/>
      <c r="D12" s="187"/>
      <c r="E12" s="102"/>
      <c r="F12" s="187"/>
      <c r="G12" s="182"/>
      <c r="H12" s="179"/>
      <c r="I12" s="187"/>
      <c r="J12" s="187"/>
      <c r="K12" s="189"/>
      <c r="L12" s="128"/>
      <c r="M12" s="91"/>
      <c r="N12" s="128"/>
      <c r="O12" s="128"/>
      <c r="P12" s="91"/>
      <c r="Q12" s="127"/>
      <c r="R12" s="104"/>
      <c r="S12" s="104"/>
      <c r="T12" s="104"/>
    </row>
    <row r="13" spans="1:17" ht="15">
      <c r="A13" s="91"/>
      <c r="B13" s="128"/>
      <c r="C13" s="128"/>
      <c r="D13" s="128"/>
      <c r="E13" s="102"/>
      <c r="F13" s="128"/>
      <c r="G13" s="91"/>
      <c r="H13" s="128"/>
      <c r="I13" s="128"/>
      <c r="J13" s="128"/>
      <c r="K13" s="128"/>
      <c r="L13" s="128"/>
      <c r="M13" s="91"/>
      <c r="N13" s="128"/>
      <c r="O13" s="128"/>
      <c r="P13" s="91"/>
      <c r="Q13" s="128"/>
    </row>
    <row r="14" spans="1:17" ht="15">
      <c r="A14" s="91"/>
      <c r="B14" s="128"/>
      <c r="C14" s="128"/>
      <c r="D14" s="128"/>
      <c r="E14" s="102"/>
      <c r="F14" s="128"/>
      <c r="G14" s="91"/>
      <c r="H14" s="128"/>
      <c r="I14" s="128"/>
      <c r="J14" s="128"/>
      <c r="K14" s="128"/>
      <c r="L14" s="128"/>
      <c r="M14" s="91"/>
      <c r="N14" s="128"/>
      <c r="O14" s="128"/>
      <c r="P14" s="91"/>
      <c r="Q14" s="128"/>
    </row>
    <row r="15" spans="1:17" ht="15">
      <c r="A15" s="91"/>
      <c r="B15" s="128"/>
      <c r="C15" s="128"/>
      <c r="D15" s="128"/>
      <c r="E15" s="102"/>
      <c r="F15" s="128"/>
      <c r="G15" s="91"/>
      <c r="H15" s="128"/>
      <c r="I15" s="128"/>
      <c r="J15" s="128"/>
      <c r="K15" s="128"/>
      <c r="L15" s="128"/>
      <c r="M15" s="91"/>
      <c r="N15" s="128"/>
      <c r="O15" s="128"/>
      <c r="P15" s="91"/>
      <c r="Q15" s="128"/>
    </row>
    <row r="16" spans="1:17" ht="15">
      <c r="A16" s="130"/>
      <c r="B16" s="102"/>
      <c r="C16" s="102"/>
      <c r="D16" s="102"/>
      <c r="E16" s="102"/>
      <c r="F16" s="128"/>
      <c r="G16" s="130"/>
      <c r="H16" s="102"/>
      <c r="I16" s="102"/>
      <c r="J16" s="102"/>
      <c r="K16" s="102"/>
      <c r="L16" s="128"/>
      <c r="M16" s="130"/>
      <c r="N16" s="102"/>
      <c r="O16" s="102"/>
      <c r="P16" s="102"/>
      <c r="Q16" s="102"/>
    </row>
    <row r="17" spans="1:17" ht="15">
      <c r="A17" s="92"/>
      <c r="B17" s="90"/>
      <c r="C17" s="90"/>
      <c r="D17" s="90"/>
      <c r="E17" s="90"/>
      <c r="F17" s="93"/>
      <c r="G17" s="92"/>
      <c r="H17" s="90"/>
      <c r="I17" s="90"/>
      <c r="J17" s="90"/>
      <c r="K17" s="90"/>
      <c r="L17" s="93"/>
      <c r="M17" s="92"/>
      <c r="N17" s="90"/>
      <c r="O17" s="90"/>
      <c r="P17" s="90"/>
      <c r="Q17" s="90"/>
    </row>
    <row r="18" spans="1:17" ht="15">
      <c r="A18" s="92"/>
      <c r="B18" s="90"/>
      <c r="C18" s="90"/>
      <c r="D18" s="90"/>
      <c r="E18" s="90"/>
      <c r="F18" s="93"/>
      <c r="G18" s="92"/>
      <c r="H18" s="90"/>
      <c r="I18" s="90"/>
      <c r="J18" s="90"/>
      <c r="K18" s="90"/>
      <c r="L18" s="93"/>
      <c r="M18" s="92"/>
      <c r="N18" s="90"/>
      <c r="O18" s="90"/>
      <c r="P18" s="90"/>
      <c r="Q18" s="90"/>
    </row>
    <row r="19" spans="1:17" ht="15">
      <c r="A19" s="92"/>
      <c r="B19" s="90"/>
      <c r="C19" s="90"/>
      <c r="D19" s="90"/>
      <c r="E19" s="90"/>
      <c r="F19" s="93"/>
      <c r="G19" s="92"/>
      <c r="H19" s="90"/>
      <c r="I19" s="90"/>
      <c r="J19" s="90"/>
      <c r="K19" s="90"/>
      <c r="L19" s="93"/>
      <c r="M19" s="92"/>
      <c r="N19" s="90"/>
      <c r="O19" s="90"/>
      <c r="P19" s="90"/>
      <c r="Q19" s="90"/>
    </row>
    <row r="20" spans="1:17" ht="15">
      <c r="A20" s="92"/>
      <c r="B20" s="90"/>
      <c r="C20" s="90"/>
      <c r="D20" s="90"/>
      <c r="E20" s="90"/>
      <c r="F20" s="93"/>
      <c r="G20" s="92"/>
      <c r="H20" s="90"/>
      <c r="I20" s="90"/>
      <c r="J20" s="90"/>
      <c r="K20" s="90"/>
      <c r="L20" s="93"/>
      <c r="M20" s="92"/>
      <c r="N20" s="90"/>
      <c r="O20" s="90"/>
      <c r="P20" s="90"/>
      <c r="Q20" s="90"/>
    </row>
  </sheetData>
  <sheetProtection/>
  <mergeCells count="4">
    <mergeCell ref="A3:D3"/>
    <mergeCell ref="G3:J3"/>
    <mergeCell ref="M3:P3"/>
    <mergeCell ref="A1:L1"/>
  </mergeCells>
  <dataValidations count="2">
    <dataValidation type="list" allowBlank="1" showInputMessage="1" showErrorMessage="1" sqref="C7:D7 O10:P10">
      <formula1>$S$8:$S$17</formula1>
    </dataValidation>
    <dataValidation type="list" allowBlank="1" showInputMessage="1" showErrorMessage="1" sqref="O4:P9 C4:D6 I4:J7 C8:D9">
      <formula1>$S$8:$S$21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Emile</dc:creator>
  <cp:keywords/>
  <dc:description/>
  <cp:lastModifiedBy>francine</cp:lastModifiedBy>
  <cp:lastPrinted>2019-04-22T15:38:47Z</cp:lastPrinted>
  <dcterms:created xsi:type="dcterms:W3CDTF">2017-02-14T09:31:51Z</dcterms:created>
  <dcterms:modified xsi:type="dcterms:W3CDTF">2019-04-22T17:04:30Z</dcterms:modified>
  <cp:category/>
  <cp:version/>
  <cp:contentType/>
  <cp:contentStatus/>
</cp:coreProperties>
</file>