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udre\Documents\BWBC\"/>
    </mc:Choice>
  </mc:AlternateContent>
  <xr:revisionPtr revIDLastSave="0" documentId="13_ncr:1_{F684FA06-64F9-49C1-BB30-00295CAA8B39}" xr6:coauthVersionLast="47" xr6:coauthVersionMax="47" xr10:uidLastSave="{00000000-0000-0000-0000-000000000000}"/>
  <bookViews>
    <workbookView xWindow="-108" yWindow="-108" windowWidth="23256" windowHeight="12456" xr2:uid="{DD8C7B6A-55C0-490E-B0E3-E4C63F750DAC}"/>
  </bookViews>
  <sheets>
    <sheet name="Liste des Clubs" sheetId="3" r:id="rId1"/>
  </sheets>
  <definedNames>
    <definedName name="_xlnm._FilterDatabase" localSheetId="0" hidden="1">'Liste des Clubs'!$A$2:$C$29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001  Page 1_8e000f08-cad1-4c6d-ae14-67bfa07cfdeb" name="Table001  Page 1" connection="Requête - Table001 (Page 1)"/>
          <x15:modelTable id="Table002  Page 1_c276a550-0bc0-4071-8f4a-b0ae07f6c258" name="Table002  Page 1" connection="Requête - Table002 (Page 1)"/>
          <x15:modelTable id="Table004  Page 2_fc1df42e-734b-4047-8f7d-26ad78c5b86e" name="Table004  Page 2" connection="Requête - Table004 (Page 2)"/>
          <x15:modelTable id="Table005  Page 2_39c3af74-a4fb-4e6e-9306-69a3227996a7" name="Table005  Page 2" connection="Requête - Table005 (Page 2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3" l="1"/>
  <c r="W2" i="3" l="1"/>
  <c r="W3" i="3"/>
  <c r="W4" i="3"/>
  <c r="W5" i="3"/>
  <c r="W6" i="3"/>
  <c r="W7" i="3"/>
  <c r="W8" i="3"/>
  <c r="W10" i="3"/>
  <c r="W12" i="3"/>
  <c r="W13" i="3"/>
  <c r="W14" i="3"/>
  <c r="W16" i="3"/>
  <c r="W17" i="3"/>
  <c r="W18" i="3"/>
  <c r="W19" i="3"/>
  <c r="W21" i="3"/>
  <c r="W22" i="3"/>
  <c r="W24" i="3"/>
  <c r="W25" i="3"/>
  <c r="W28" i="3"/>
  <c r="W29" i="3"/>
  <c r="V27" i="3"/>
  <c r="S27" i="3"/>
  <c r="T27" i="3"/>
  <c r="N27" i="3"/>
  <c r="J27" i="3"/>
  <c r="F27" i="3"/>
  <c r="T36" i="3"/>
  <c r="S16" i="3"/>
  <c r="S28" i="3"/>
  <c r="V28" i="3" s="1"/>
  <c r="S29" i="3"/>
  <c r="V29" i="3" s="1"/>
  <c r="O27" i="3" l="1"/>
  <c r="P27" i="3" s="1"/>
  <c r="E30" i="3"/>
  <c r="G30" i="3"/>
  <c r="H30" i="3"/>
  <c r="I30" i="3"/>
  <c r="K30" i="3"/>
  <c r="L30" i="3"/>
  <c r="M30" i="3"/>
  <c r="D30" i="3"/>
  <c r="N3" i="3"/>
  <c r="N29" i="3"/>
  <c r="J29" i="3"/>
  <c r="F29" i="3"/>
  <c r="T29" i="3" s="1"/>
  <c r="N28" i="3"/>
  <c r="J28" i="3"/>
  <c r="F28" i="3"/>
  <c r="T28" i="3" s="1"/>
  <c r="N26" i="3"/>
  <c r="J26" i="3"/>
  <c r="F26" i="3"/>
  <c r="T26" i="3" s="1"/>
  <c r="N25" i="3"/>
  <c r="J25" i="3"/>
  <c r="F25" i="3"/>
  <c r="T25" i="3" s="1"/>
  <c r="N24" i="3"/>
  <c r="J24" i="3"/>
  <c r="F24" i="3"/>
  <c r="T24" i="3" s="1"/>
  <c r="N23" i="3"/>
  <c r="J23" i="3"/>
  <c r="F23" i="3"/>
  <c r="T23" i="3" s="1"/>
  <c r="N22" i="3"/>
  <c r="J22" i="3"/>
  <c r="F22" i="3"/>
  <c r="T22" i="3" s="1"/>
  <c r="N21" i="3"/>
  <c r="J21" i="3"/>
  <c r="F21" i="3"/>
  <c r="T21" i="3" s="1"/>
  <c r="N20" i="3"/>
  <c r="J20" i="3"/>
  <c r="F20" i="3"/>
  <c r="T20" i="3" s="1"/>
  <c r="N19" i="3"/>
  <c r="J19" i="3"/>
  <c r="F19" i="3"/>
  <c r="T19" i="3" s="1"/>
  <c r="N18" i="3"/>
  <c r="J18" i="3"/>
  <c r="F18" i="3"/>
  <c r="T18" i="3" s="1"/>
  <c r="N17" i="3"/>
  <c r="J17" i="3"/>
  <c r="F17" i="3"/>
  <c r="T17" i="3" s="1"/>
  <c r="N16" i="3"/>
  <c r="J16" i="3"/>
  <c r="F16" i="3"/>
  <c r="T16" i="3" s="1"/>
  <c r="N15" i="3"/>
  <c r="J15" i="3"/>
  <c r="F15" i="3"/>
  <c r="T15" i="3" s="1"/>
  <c r="N14" i="3"/>
  <c r="J14" i="3"/>
  <c r="F14" i="3"/>
  <c r="T14" i="3" s="1"/>
  <c r="N13" i="3"/>
  <c r="J13" i="3"/>
  <c r="F13" i="3"/>
  <c r="T13" i="3" s="1"/>
  <c r="N12" i="3"/>
  <c r="J12" i="3"/>
  <c r="F12" i="3"/>
  <c r="T12" i="3" s="1"/>
  <c r="N11" i="3"/>
  <c r="J11" i="3"/>
  <c r="F11" i="3"/>
  <c r="T11" i="3" s="1"/>
  <c r="N10" i="3"/>
  <c r="J10" i="3"/>
  <c r="F10" i="3"/>
  <c r="T10" i="3" s="1"/>
  <c r="N9" i="3"/>
  <c r="J9" i="3"/>
  <c r="F9" i="3"/>
  <c r="T9" i="3" s="1"/>
  <c r="N8" i="3"/>
  <c r="J8" i="3"/>
  <c r="F8" i="3"/>
  <c r="T8" i="3" s="1"/>
  <c r="N7" i="3"/>
  <c r="J7" i="3"/>
  <c r="F7" i="3"/>
  <c r="T7" i="3" s="1"/>
  <c r="N6" i="3"/>
  <c r="J6" i="3"/>
  <c r="F6" i="3"/>
  <c r="T6" i="3" s="1"/>
  <c r="N5" i="3"/>
  <c r="J5" i="3"/>
  <c r="F5" i="3"/>
  <c r="T5" i="3" s="1"/>
  <c r="N4" i="3"/>
  <c r="J4" i="3"/>
  <c r="F4" i="3"/>
  <c r="T4" i="3" s="1"/>
  <c r="J3" i="3"/>
  <c r="F3" i="3"/>
  <c r="T3" i="3" s="1"/>
  <c r="O8" i="3" l="1"/>
  <c r="J30" i="3"/>
  <c r="O5" i="3"/>
  <c r="S5" i="3" s="1"/>
  <c r="V5" i="3" s="1"/>
  <c r="O23" i="3"/>
  <c r="S23" i="3" s="1"/>
  <c r="W23" i="3" s="1"/>
  <c r="N30" i="3"/>
  <c r="O18" i="3"/>
  <c r="S18" i="3" s="1"/>
  <c r="F30" i="3"/>
  <c r="O17" i="3"/>
  <c r="O24" i="3"/>
  <c r="S24" i="3" s="1"/>
  <c r="O20" i="3"/>
  <c r="O3" i="3"/>
  <c r="O6" i="3"/>
  <c r="O14" i="3"/>
  <c r="O21" i="3"/>
  <c r="O4" i="3"/>
  <c r="S4" i="3" s="1"/>
  <c r="O19" i="3"/>
  <c r="O26" i="3"/>
  <c r="O9" i="3"/>
  <c r="O16" i="3"/>
  <c r="V16" i="3" s="1"/>
  <c r="O15" i="3"/>
  <c r="O11" i="3"/>
  <c r="O25" i="3"/>
  <c r="O13" i="3"/>
  <c r="O7" i="3"/>
  <c r="O10" i="3"/>
  <c r="O12" i="3"/>
  <c r="O22" i="3"/>
  <c r="S8" i="3" l="1"/>
  <c r="V8" i="3" s="1"/>
  <c r="S22" i="3"/>
  <c r="V22" i="3" s="1"/>
  <c r="S12" i="3"/>
  <c r="S10" i="3"/>
  <c r="V10" i="3" s="1"/>
  <c r="S7" i="3"/>
  <c r="V7" i="3" s="1"/>
  <c r="S13" i="3"/>
  <c r="S25" i="3"/>
  <c r="S11" i="3"/>
  <c r="W11" i="3" s="1"/>
  <c r="S15" i="3"/>
  <c r="S9" i="3"/>
  <c r="S26" i="3"/>
  <c r="S19" i="3"/>
  <c r="V19" i="3" s="1"/>
  <c r="S21" i="3"/>
  <c r="V21" i="3" s="1"/>
  <c r="S14" i="3"/>
  <c r="V14" i="3" s="1"/>
  <c r="S6" i="3"/>
  <c r="S3" i="3"/>
  <c r="V3" i="3" s="1"/>
  <c r="S20" i="3"/>
  <c r="S17" i="3"/>
  <c r="V17" i="3" s="1"/>
  <c r="P24" i="3"/>
  <c r="V24" i="3"/>
  <c r="P4" i="3"/>
  <c r="V4" i="3"/>
  <c r="P23" i="3"/>
  <c r="V23" i="3"/>
  <c r="P18" i="3"/>
  <c r="V18" i="3"/>
  <c r="P5" i="3"/>
  <c r="P8" i="3"/>
  <c r="T30" i="3"/>
  <c r="P17" i="3"/>
  <c r="P6" i="3"/>
  <c r="O30" i="3"/>
  <c r="P3" i="3"/>
  <c r="P28" i="3"/>
  <c r="P20" i="3"/>
  <c r="P12" i="3"/>
  <c r="P26" i="3"/>
  <c r="P11" i="3"/>
  <c r="P21" i="3"/>
  <c r="P7" i="3"/>
  <c r="P25" i="3"/>
  <c r="P22" i="3"/>
  <c r="P19" i="3"/>
  <c r="P15" i="3"/>
  <c r="P14" i="3"/>
  <c r="P29" i="3"/>
  <c r="P10" i="3"/>
  <c r="P13" i="3"/>
  <c r="P16" i="3"/>
  <c r="P9" i="3"/>
  <c r="V15" i="3" l="1"/>
  <c r="W15" i="3"/>
  <c r="V9" i="3"/>
  <c r="W9" i="3"/>
  <c r="V26" i="3"/>
  <c r="W26" i="3"/>
  <c r="V20" i="3"/>
  <c r="W20" i="3"/>
  <c r="V13" i="3"/>
  <c r="V25" i="3"/>
  <c r="S30" i="3"/>
  <c r="R35" i="3" s="1"/>
  <c r="V6" i="3"/>
  <c r="V12" i="3"/>
  <c r="V11" i="3"/>
  <c r="P30" i="3"/>
  <c r="V32" i="3" l="1"/>
  <c r="V33" i="3" s="1"/>
  <c r="X35" i="3" s="1"/>
  <c r="V30" i="3"/>
  <c r="R36" i="3"/>
  <c r="V36" i="3" l="1"/>
  <c r="V35" i="3"/>
  <c r="X36" i="3"/>
  <c r="V3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BA384F8-C259-4959-8D77-293F8AD27951}" name="Requête - Table001 (Page 1)" description="Connexion à la requête « Table001 (Page 1) » dans le classeur." type="100" refreshedVersion="8" minRefreshableVersion="5">
    <extLst>
      <ext xmlns:x15="http://schemas.microsoft.com/office/spreadsheetml/2010/11/main" uri="{DE250136-89BD-433C-8126-D09CA5730AF9}">
        <x15:connection id="7e9feaa2-d961-43ec-aab7-d36c7ca9a426"/>
      </ext>
    </extLst>
  </connection>
  <connection id="2" xr16:uid="{3AF322F3-8E0C-49B0-89BF-A91CCE7936EB}" name="Requête - Table002 (Page 1)" description="Connexion à la requête « Table002 (Page 1) » dans le classeur." type="100" refreshedVersion="8" minRefreshableVersion="5">
    <extLst>
      <ext xmlns:x15="http://schemas.microsoft.com/office/spreadsheetml/2010/11/main" uri="{DE250136-89BD-433C-8126-D09CA5730AF9}">
        <x15:connection id="31a0234d-6eaa-4525-be22-49ac84754859"/>
      </ext>
    </extLst>
  </connection>
  <connection id="3" xr16:uid="{B1CA4EEF-E0A0-45E6-8432-ACA5005699B4}" name="Requête - Table004 (Page 2)" description="Connexion à la requête « Table004 (Page 2) » dans le classeur." type="100" refreshedVersion="8" minRefreshableVersion="5">
    <extLst>
      <ext xmlns:x15="http://schemas.microsoft.com/office/spreadsheetml/2010/11/main" uri="{DE250136-89BD-433C-8126-D09CA5730AF9}">
        <x15:connection id="4b82971f-1b0f-4ed7-9289-ea4a76d10dbb"/>
      </ext>
    </extLst>
  </connection>
  <connection id="4" xr16:uid="{5712023E-99A6-49BE-B429-9E98271DF489}" name="Requête - Table005 (Page 2)" description="Connexion à la requête « Table005 (Page 2) » dans le classeur." type="100" refreshedVersion="8" minRefreshableVersion="5">
    <extLst>
      <ext xmlns:x15="http://schemas.microsoft.com/office/spreadsheetml/2010/11/main" uri="{DE250136-89BD-433C-8126-D09CA5730AF9}">
        <x15:connection id="5ce34c70-0c17-48d2-9774-751cf74e0446"/>
      </ext>
    </extLst>
  </connection>
  <connection id="5" xr16:uid="{3C0A8CF8-6DCD-4042-980A-A59453EB617B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<sst xmlns="http://schemas.openxmlformats.org/spreadsheetml/2006/main" count="141" uniqueCount="87">
  <si>
    <t>Mat</t>
  </si>
  <si>
    <t>Nom</t>
  </si>
  <si>
    <t>Abréviation</t>
  </si>
  <si>
    <t>Jeunes D</t>
  </si>
  <si>
    <t>Jeunes M</t>
  </si>
  <si>
    <t>Tot Jeunes</t>
  </si>
  <si>
    <t>Prov D</t>
  </si>
  <si>
    <t>Prom D</t>
  </si>
  <si>
    <t>Nat D</t>
  </si>
  <si>
    <t>Total D</t>
  </si>
  <si>
    <t>Prov M</t>
  </si>
  <si>
    <t>Prom M</t>
  </si>
  <si>
    <t>Nat M</t>
  </si>
  <si>
    <t>Total M</t>
  </si>
  <si>
    <t>Total Adu</t>
  </si>
  <si>
    <t>Gr Tot</t>
  </si>
  <si>
    <t>Présence</t>
  </si>
  <si>
    <t>Procuration</t>
  </si>
  <si>
    <t>Vote A</t>
  </si>
  <si>
    <t>Vote J</t>
  </si>
  <si>
    <t>Vote</t>
  </si>
  <si>
    <t>Résultat</t>
  </si>
  <si>
    <t>Forza Uccle</t>
  </si>
  <si>
    <t>FUCC</t>
  </si>
  <si>
    <t>YOOOP TIGERS JETTE</t>
  </si>
  <si>
    <t>YTJV</t>
  </si>
  <si>
    <t>p</t>
  </si>
  <si>
    <t>C.A.P.C.I.-WB</t>
  </si>
  <si>
    <t>CAPCI</t>
  </si>
  <si>
    <t>Flashing Femina Smash Ett</t>
  </si>
  <si>
    <t>FFSE</t>
  </si>
  <si>
    <t>Sporta Brussels Volley</t>
  </si>
  <si>
    <t>SBV</t>
  </si>
  <si>
    <t>VC Moortebeek</t>
  </si>
  <si>
    <t>MOOR</t>
  </si>
  <si>
    <t>Union Drogenbos VB</t>
  </si>
  <si>
    <t>DROG</t>
  </si>
  <si>
    <t>Royal U.S. Bousval</t>
  </si>
  <si>
    <t>RUSB</t>
  </si>
  <si>
    <t>Royal Rixensart Volley</t>
  </si>
  <si>
    <t>Imo Tubize VC</t>
  </si>
  <si>
    <t>IMOT</t>
  </si>
  <si>
    <t>Limal Ottignies Smashing</t>
  </si>
  <si>
    <t>LOSM</t>
  </si>
  <si>
    <t xml:space="preserve">VC Perwez </t>
  </si>
  <si>
    <t>PERW</t>
  </si>
  <si>
    <t>Bruxelles Est VC</t>
  </si>
  <si>
    <t>BEVC</t>
  </si>
  <si>
    <t>Ancienne Volley Ball</t>
  </si>
  <si>
    <t>ANCI</t>
  </si>
  <si>
    <t>V.C. Brainois</t>
  </si>
  <si>
    <t>BRAI</t>
  </si>
  <si>
    <t>BW Nivelles Volley</t>
  </si>
  <si>
    <t>NIVE</t>
  </si>
  <si>
    <t xml:space="preserve">VC Chaumont </t>
  </si>
  <si>
    <t>RRIX</t>
  </si>
  <si>
    <t>CHAU</t>
  </si>
  <si>
    <t>AXISGUIBERTIN</t>
  </si>
  <si>
    <t>AXISGUI</t>
  </si>
  <si>
    <t>a</t>
  </si>
  <si>
    <t>Star-Ice</t>
  </si>
  <si>
    <t>STAR</t>
  </si>
  <si>
    <t>Villers Volley</t>
  </si>
  <si>
    <t>VILL</t>
  </si>
  <si>
    <t>Volley Club Eagles</t>
  </si>
  <si>
    <t>EAGL</t>
  </si>
  <si>
    <t>Phenix Koekelberg Volley</t>
  </si>
  <si>
    <t>KOEK</t>
  </si>
  <si>
    <t>BARBAR IXELLES VOLLEY</t>
  </si>
  <si>
    <t>BAIX</t>
  </si>
  <si>
    <t>VBC Lasne</t>
  </si>
  <si>
    <t>LASN</t>
  </si>
  <si>
    <t>RELAX JODOIGNE</t>
  </si>
  <si>
    <t>RJOD</t>
  </si>
  <si>
    <t>Bruxelles Capitale Loisirs</t>
  </si>
  <si>
    <t>Brabant Wallon Loisirs</t>
  </si>
  <si>
    <t>OK</t>
  </si>
  <si>
    <t>KO</t>
  </si>
  <si>
    <t>A</t>
  </si>
  <si>
    <t>Votes Exprimés</t>
  </si>
  <si>
    <t xml:space="preserve">Majorité </t>
  </si>
  <si>
    <t>Résultat 1/2</t>
  </si>
  <si>
    <t>Majorité des 2/3</t>
  </si>
  <si>
    <t>Vote possible</t>
  </si>
  <si>
    <t>c</t>
  </si>
  <si>
    <t>SansDroit</t>
  </si>
  <si>
    <t>Présent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</si>
</sst>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sz val="11"/>
      <color theme="9" tint="0.79998168889431442"/>
      <name val="Calibri"/>
      <family val="2"/>
      <scheme val="minor"/>
    </font>
    <font>
      <sz val="11"/>
      <name val="Calibri"/>
    </font>
    <font>
      <b/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8">
    <xf numFmtId="0" fontId="0" fillId="0" borderId="0" xfId="0"/>
    <xf numFmtId="0" fontId="2" fillId="0" borderId="0" xfId="2" applyAlignment="1">
      <alignment textRotation="75"/>
    </xf>
    <xf numFmtId="0" fontId="2" fillId="0" borderId="3" xfId="2" applyBorder="1"/>
    <xf numFmtId="0" fontId="2" fillId="0" borderId="0" xfId="2"/>
    <xf numFmtId="0" fontId="2" fillId="0" borderId="6" xfId="2" applyBorder="1"/>
    <xf numFmtId="0" fontId="2" fillId="3" borderId="6" xfId="2" applyFill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4" borderId="6" xfId="2" applyFill="1" applyBorder="1" applyAlignment="1">
      <alignment horizontal="center"/>
    </xf>
    <xf numFmtId="0" fontId="2" fillId="5" borderId="6" xfId="2" applyFill="1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0" xfId="2" applyAlignment="1">
      <alignment horizontal="center"/>
    </xf>
    <xf numFmtId="0" fontId="2" fillId="7" borderId="7" xfId="2" applyFill="1" applyBorder="1" applyAlignment="1">
      <alignment horizontal="center"/>
    </xf>
    <xf numFmtId="0" fontId="4" fillId="8" borderId="11" xfId="2" applyFont="1" applyFill="1" applyBorder="1" applyAlignment="1">
      <alignment horizontal="center"/>
    </xf>
    <xf numFmtId="0" fontId="2" fillId="0" borderId="12" xfId="2" applyBorder="1" applyAlignment="1">
      <alignment horizontal="center"/>
    </xf>
    <xf numFmtId="0" fontId="2" fillId="9" borderId="13" xfId="2" applyFill="1" applyBorder="1" applyAlignment="1">
      <alignment horizontal="center"/>
    </xf>
    <xf numFmtId="0" fontId="2" fillId="10" borderId="6" xfId="2" applyFill="1" applyBorder="1" applyAlignment="1">
      <alignment horizontal="center"/>
    </xf>
    <xf numFmtId="0" fontId="2" fillId="6" borderId="4" xfId="2" applyFill="1" applyBorder="1"/>
    <xf numFmtId="0" fontId="2" fillId="6" borderId="8" xfId="2" applyFill="1" applyBorder="1"/>
    <xf numFmtId="0" fontId="2" fillId="8" borderId="6" xfId="2" applyFill="1" applyBorder="1" applyAlignment="1">
      <alignment horizontal="center"/>
    </xf>
    <xf numFmtId="0" fontId="2" fillId="2" borderId="12" xfId="2" applyFill="1" applyBorder="1" applyAlignment="1">
      <alignment horizontal="center" textRotation="75"/>
    </xf>
    <xf numFmtId="0" fontId="2" fillId="2" borderId="14" xfId="2" applyFill="1" applyBorder="1" applyAlignment="1">
      <alignment horizontal="center" textRotation="75"/>
    </xf>
    <xf numFmtId="0" fontId="2" fillId="0" borderId="15" xfId="2" applyBorder="1" applyAlignment="1">
      <alignment horizontal="center"/>
    </xf>
    <xf numFmtId="0" fontId="2" fillId="3" borderId="15" xfId="2" applyFill="1" applyBorder="1" applyAlignment="1">
      <alignment horizontal="center"/>
    </xf>
    <xf numFmtId="0" fontId="2" fillId="4" borderId="15" xfId="2" applyFill="1" applyBorder="1" applyAlignment="1">
      <alignment horizontal="center"/>
    </xf>
    <xf numFmtId="0" fontId="2" fillId="2" borderId="16" xfId="2" applyFill="1" applyBorder="1" applyAlignment="1">
      <alignment textRotation="75"/>
    </xf>
    <xf numFmtId="0" fontId="2" fillId="2" borderId="14" xfId="2" applyFill="1" applyBorder="1" applyAlignment="1">
      <alignment textRotation="75"/>
    </xf>
    <xf numFmtId="0" fontId="2" fillId="2" borderId="17" xfId="2" applyFill="1" applyBorder="1" applyAlignment="1">
      <alignment textRotation="75"/>
    </xf>
    <xf numFmtId="0" fontId="2" fillId="3" borderId="3" xfId="2" applyFill="1" applyBorder="1" applyAlignment="1">
      <alignment horizontal="center"/>
    </xf>
    <xf numFmtId="0" fontId="2" fillId="4" borderId="3" xfId="2" applyFill="1" applyBorder="1" applyAlignment="1">
      <alignment horizontal="center"/>
    </xf>
    <xf numFmtId="0" fontId="0" fillId="0" borderId="6" xfId="0" applyBorder="1"/>
    <xf numFmtId="0" fontId="0" fillId="0" borderId="18" xfId="0" applyBorder="1"/>
    <xf numFmtId="0" fontId="2" fillId="0" borderId="2" xfId="2" applyBorder="1" applyAlignment="1">
      <alignment horizontal="center"/>
    </xf>
    <xf numFmtId="0" fontId="2" fillId="0" borderId="19" xfId="2" applyBorder="1" applyAlignment="1">
      <alignment horizontal="center"/>
    </xf>
    <xf numFmtId="1" fontId="2" fillId="0" borderId="5" xfId="2" applyNumberFormat="1" applyBorder="1" applyAlignment="1">
      <alignment horizontal="center"/>
    </xf>
    <xf numFmtId="1" fontId="2" fillId="0" borderId="9" xfId="2" applyNumberFormat="1" applyBorder="1" applyAlignment="1">
      <alignment horizontal="center"/>
    </xf>
    <xf numFmtId="0" fontId="3" fillId="2" borderId="14" xfId="2" applyFont="1" applyFill="1" applyBorder="1" applyAlignment="1">
      <alignment horizontal="center" textRotation="75"/>
    </xf>
    <xf numFmtId="0" fontId="2" fillId="0" borderId="11" xfId="2" applyBorder="1" applyAlignment="1">
      <alignment horizontal="center"/>
    </xf>
    <xf numFmtId="0" fontId="6" fillId="0" borderId="0" xfId="2" applyFont="1"/>
    <xf numFmtId="0" fontId="2" fillId="3" borderId="21" xfId="2" applyFill="1" applyBorder="1" applyAlignment="1">
      <alignment horizontal="center"/>
    </xf>
    <xf numFmtId="0" fontId="5" fillId="11" borderId="18" xfId="1" applyFont="1" applyFill="1" applyBorder="1" applyAlignment="1">
      <alignment horizontal="center" vertical="center" indent="1"/>
    </xf>
    <xf numFmtId="0" fontId="7" fillId="2" borderId="14" xfId="2" applyFont="1" applyFill="1" applyBorder="1" applyAlignment="1">
      <alignment horizontal="center" textRotation="75"/>
    </xf>
    <xf numFmtId="0" fontId="5" fillId="11" borderId="26" xfId="1" applyFont="1" applyFill="1" applyBorder="1" applyAlignment="1">
      <alignment horizontal="center" vertical="center" indent="1"/>
    </xf>
    <xf numFmtId="1" fontId="2" fillId="0" borderId="0" xfId="2" applyNumberFormat="1" applyAlignment="1">
      <alignment horizontal="center"/>
    </xf>
    <xf numFmtId="0" fontId="0" fillId="0" borderId="27" xfId="0" applyBorder="1"/>
    <xf numFmtId="0" fontId="2" fillId="8" borderId="10" xfId="2" applyFill="1" applyBorder="1" applyAlignment="1">
      <alignment horizontal="center" vertical="center"/>
    </xf>
    <xf numFmtId="0" fontId="2" fillId="8" borderId="11" xfId="2" applyFill="1" applyBorder="1" applyAlignment="1">
      <alignment horizontal="center" vertical="center"/>
    </xf>
    <xf numFmtId="0" fontId="2" fillId="8" borderId="3" xfId="2" applyFill="1" applyBorder="1" applyAlignment="1">
      <alignment horizontal="center" vertical="center"/>
    </xf>
    <xf numFmtId="0" fontId="2" fillId="6" borderId="22" xfId="2" applyFill="1" applyBorder="1" applyAlignment="1">
      <alignment horizontal="center"/>
    </xf>
    <xf numFmtId="0" fontId="2" fillId="6" borderId="23" xfId="2" applyFill="1" applyBorder="1" applyAlignment="1">
      <alignment horizontal="center"/>
    </xf>
    <xf numFmtId="0" fontId="2" fillId="6" borderId="24" xfId="2" applyFill="1" applyBorder="1" applyAlignment="1">
      <alignment horizontal="center"/>
    </xf>
    <xf numFmtId="0" fontId="2" fillId="6" borderId="18" xfId="2" applyFill="1" applyBorder="1" applyAlignment="1">
      <alignment horizontal="center"/>
    </xf>
    <xf numFmtId="0" fontId="2" fillId="0" borderId="0" xfId="2" applyAlignment="1">
      <alignment horizontal="center"/>
    </xf>
    <xf numFmtId="0" fontId="2" fillId="0" borderId="20" xfId="2" applyBorder="1" applyAlignment="1">
      <alignment horizontal="center"/>
    </xf>
    <xf numFmtId="0" fontId="6" fillId="12" borderId="18" xfId="2" applyFont="1" applyFill="1" applyBorder="1" applyAlignment="1">
      <alignment horizontal="center" vertical="center"/>
    </xf>
    <xf numFmtId="0" fontId="6" fillId="12" borderId="25" xfId="2" applyFont="1" applyFill="1" applyBorder="1" applyAlignment="1">
      <alignment horizontal="center" vertical="center"/>
    </xf>
    <xf numFmtId="0" fontId="2" fillId="0" borderId="6" xfId="2" applyFill="1" applyBorder="1" applyAlignment="1">
      <alignment horizontal="center"/>
    </xf>
  </cellXfs>
  <cellStyles count="3">
    <cellStyle name="Hyperlink" xfId="1" xr:uid="{00000000-000B-0000-0000-000008000000}"/>
    <cellStyle name="Normal" xfId="0" builtinId="0"/>
    <cellStyle name="Normal 2" xfId="2" xr:uid="{92333B98-A91F-423F-A274-1EBFFC511F03}"/>
  </cellStyles>
  <dxfs count="5">
    <dxf>
      <font>
        <b/>
        <i val="0"/>
        <strike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E8A0A0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8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9151-0E8D-44D4-92E7-18C441DE4AB5}">
  <sheetPr codeName="Feuil2"/>
  <dimension ref="A1:Z40"/>
  <sheetViews>
    <sheetView tabSelected="1" workbookViewId="0">
      <pane ySplit="2" topLeftCell="A17" activePane="bottomLeft" state="frozen"/>
      <selection activeCell="AV18" sqref="AV18"/>
      <selection pane="bottomLeft" activeCell="U30" sqref="U30"/>
    </sheetView>
  </sheetViews>
  <sheetFormatPr baseColWidth="10" defaultColWidth="6.5546875" defaultRowHeight="14.4" x14ac:dyDescent="0.3"/>
  <cols>
    <col min="1" max="1" width="6.5546875" style="3"/>
    <col min="2" max="2" width="28.109375" style="3" bestFit="1" customWidth="1"/>
    <col min="3" max="3" width="6.5546875" style="3" customWidth="1"/>
    <col min="4" max="6" width="6.5546875" style="12" hidden="1" customWidth="1"/>
    <col min="7" max="16" width="6.5546875" style="12" customWidth="1"/>
    <col min="17" max="17" width="15" style="12" bestFit="1" customWidth="1"/>
    <col min="18" max="18" width="20.5546875" style="12" customWidth="1"/>
    <col min="19" max="19" width="6.5546875" style="12"/>
    <col min="20" max="20" width="0" style="12" hidden="1" customWidth="1"/>
    <col min="21" max="21" width="9.33203125" style="3" customWidth="1"/>
    <col min="22" max="22" width="11.6640625" style="3" customWidth="1"/>
    <col min="23" max="23" width="2.88671875" style="12" customWidth="1"/>
    <col min="24" max="24" width="7.109375" style="3" bestFit="1" customWidth="1"/>
    <col min="25" max="25" width="13.44140625" style="3" customWidth="1"/>
    <col min="26" max="16384" width="6.5546875" style="3"/>
  </cols>
  <sheetData>
    <row r="1" spans="1:23" ht="15" thickBo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1" customFormat="1" ht="58.5" customHeight="1" x14ac:dyDescent="0.3">
      <c r="A2" s="26" t="s">
        <v>0</v>
      </c>
      <c r="B2" s="27" t="s">
        <v>1</v>
      </c>
      <c r="C2" s="28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1" t="s">
        <v>16</v>
      </c>
      <c r="R2" s="22" t="s">
        <v>17</v>
      </c>
      <c r="S2" s="21" t="s">
        <v>18</v>
      </c>
      <c r="T2" s="21" t="s">
        <v>19</v>
      </c>
      <c r="U2" s="37" t="s">
        <v>20</v>
      </c>
      <c r="V2" s="42" t="s">
        <v>21</v>
      </c>
      <c r="W2" s="14" t="b">
        <f>IF(U2="a",$Q2)</f>
        <v>0</v>
      </c>
    </row>
    <row r="3" spans="1:23" x14ac:dyDescent="0.3">
      <c r="A3" s="31">
        <v>12</v>
      </c>
      <c r="B3" s="31" t="s">
        <v>22</v>
      </c>
      <c r="C3" s="31" t="s">
        <v>23</v>
      </c>
      <c r="D3" s="6"/>
      <c r="E3" s="6"/>
      <c r="F3" s="5">
        <f>D3+E3</f>
        <v>0</v>
      </c>
      <c r="G3" s="57">
        <v>2</v>
      </c>
      <c r="H3" s="57"/>
      <c r="I3" s="57"/>
      <c r="J3" s="5">
        <f>G3+H3+I3</f>
        <v>2</v>
      </c>
      <c r="K3" s="57">
        <v>2</v>
      </c>
      <c r="L3" s="57">
        <v>1</v>
      </c>
      <c r="M3" s="57"/>
      <c r="N3" s="5">
        <f>K3+L3+M3</f>
        <v>3</v>
      </c>
      <c r="O3" s="7">
        <f>J3+N3</f>
        <v>5</v>
      </c>
      <c r="P3" s="7">
        <f>O3+F3</f>
        <v>5</v>
      </c>
      <c r="Q3" s="4" t="s">
        <v>86</v>
      </c>
      <c r="R3" s="4"/>
      <c r="S3" s="8">
        <f>IF(OR(Q3="",Q3="Présent"),IF(O3&gt;=3,3,O3),0)</f>
        <v>3</v>
      </c>
      <c r="T3" s="8">
        <f>IF(OR(Q3="",Q3="Présent"),IF(F3&gt;=3,3,F3),0)</f>
        <v>0</v>
      </c>
      <c r="U3" s="6" t="s">
        <v>84</v>
      </c>
      <c r="V3" s="13">
        <f t="shared" ref="V3:V26" si="0">IF(U3="p",S3,0)</f>
        <v>0</v>
      </c>
      <c r="W3" s="14" t="b">
        <f t="shared" ref="W3:W27" si="1">IF(U3="a",S3)</f>
        <v>0</v>
      </c>
    </row>
    <row r="4" spans="1:23" x14ac:dyDescent="0.3">
      <c r="A4" s="31">
        <v>20</v>
      </c>
      <c r="B4" s="31" t="s">
        <v>24</v>
      </c>
      <c r="C4" s="31" t="s">
        <v>25</v>
      </c>
      <c r="D4" s="6"/>
      <c r="E4" s="6"/>
      <c r="F4" s="5">
        <f t="shared" ref="F4:F29" si="2">D4+E4</f>
        <v>0</v>
      </c>
      <c r="G4" s="57">
        <v>2</v>
      </c>
      <c r="H4" s="57"/>
      <c r="I4" s="57"/>
      <c r="J4" s="5">
        <f t="shared" ref="J4:J29" si="3">G4+H4+I4</f>
        <v>2</v>
      </c>
      <c r="K4" s="57">
        <v>4</v>
      </c>
      <c r="L4" s="57"/>
      <c r="M4" s="57"/>
      <c r="N4" s="5">
        <f t="shared" ref="N4:N29" si="4">K4+L4+M4</f>
        <v>4</v>
      </c>
      <c r="O4" s="7">
        <f t="shared" ref="O4:O26" si="5">J4+N4</f>
        <v>6</v>
      </c>
      <c r="P4" s="7">
        <f t="shared" ref="P4:P29" si="6">O4+F4</f>
        <v>6</v>
      </c>
      <c r="Q4" s="4" t="s">
        <v>86</v>
      </c>
      <c r="R4" s="4"/>
      <c r="S4" s="8">
        <f t="shared" ref="S4:S29" si="7">IF(OR(Q4="",Q4="Présent"),IF(O4&gt;=3,3,O4),0)</f>
        <v>3</v>
      </c>
      <c r="T4" s="8">
        <f t="shared" ref="T4:T29" si="8">IF(OR(Q4="",Q4="Présent"),IF(F4&gt;=3,3,F4),0)</f>
        <v>0</v>
      </c>
      <c r="U4" s="6" t="s">
        <v>59</v>
      </c>
      <c r="V4" s="13">
        <f t="shared" si="0"/>
        <v>0</v>
      </c>
      <c r="W4" s="14">
        <f t="shared" si="1"/>
        <v>3</v>
      </c>
    </row>
    <row r="5" spans="1:23" x14ac:dyDescent="0.3">
      <c r="A5" s="31">
        <v>24</v>
      </c>
      <c r="B5" s="31" t="s">
        <v>27</v>
      </c>
      <c r="C5" s="31" t="s">
        <v>28</v>
      </c>
      <c r="D5" s="6"/>
      <c r="E5" s="6"/>
      <c r="F5" s="5">
        <f t="shared" si="2"/>
        <v>0</v>
      </c>
      <c r="G5" s="57">
        <v>1</v>
      </c>
      <c r="H5" s="57"/>
      <c r="I5" s="57"/>
      <c r="J5" s="5">
        <f t="shared" si="3"/>
        <v>1</v>
      </c>
      <c r="K5" s="57">
        <v>2</v>
      </c>
      <c r="L5" s="57">
        <v>1</v>
      </c>
      <c r="M5" s="57"/>
      <c r="N5" s="5">
        <f t="shared" si="4"/>
        <v>3</v>
      </c>
      <c r="O5" s="7">
        <f t="shared" si="5"/>
        <v>4</v>
      </c>
      <c r="P5" s="7">
        <f t="shared" si="6"/>
        <v>4</v>
      </c>
      <c r="Q5" s="4" t="s">
        <v>86</v>
      </c>
      <c r="R5" s="4"/>
      <c r="S5" s="8">
        <f t="shared" si="7"/>
        <v>3</v>
      </c>
      <c r="T5" s="8">
        <f t="shared" si="8"/>
        <v>0</v>
      </c>
      <c r="U5" s="6" t="s">
        <v>59</v>
      </c>
      <c r="V5" s="13">
        <f t="shared" si="0"/>
        <v>0</v>
      </c>
      <c r="W5" s="14">
        <f t="shared" si="1"/>
        <v>3</v>
      </c>
    </row>
    <row r="6" spans="1:23" x14ac:dyDescent="0.3">
      <c r="A6" s="31">
        <v>40</v>
      </c>
      <c r="B6" s="31" t="s">
        <v>29</v>
      </c>
      <c r="C6" s="31" t="s">
        <v>30</v>
      </c>
      <c r="D6" s="6"/>
      <c r="E6" s="6"/>
      <c r="F6" s="5">
        <f t="shared" si="2"/>
        <v>0</v>
      </c>
      <c r="G6" s="57">
        <v>1</v>
      </c>
      <c r="H6" s="57"/>
      <c r="I6" s="57"/>
      <c r="J6" s="5">
        <f t="shared" si="3"/>
        <v>1</v>
      </c>
      <c r="K6" s="57"/>
      <c r="L6" s="57"/>
      <c r="M6" s="57"/>
      <c r="N6" s="5">
        <f t="shared" si="4"/>
        <v>0</v>
      </c>
      <c r="O6" s="7">
        <f t="shared" si="5"/>
        <v>1</v>
      </c>
      <c r="P6" s="7">
        <f t="shared" si="6"/>
        <v>1</v>
      </c>
      <c r="Q6" s="4" t="s">
        <v>86</v>
      </c>
      <c r="R6" s="4"/>
      <c r="S6" s="8">
        <f t="shared" si="7"/>
        <v>1</v>
      </c>
      <c r="T6" s="8">
        <f t="shared" si="8"/>
        <v>0</v>
      </c>
      <c r="U6" s="6" t="s">
        <v>59</v>
      </c>
      <c r="V6" s="13">
        <f t="shared" si="0"/>
        <v>0</v>
      </c>
      <c r="W6" s="14">
        <f t="shared" si="1"/>
        <v>1</v>
      </c>
    </row>
    <row r="7" spans="1:23" x14ac:dyDescent="0.3">
      <c r="A7" s="31">
        <v>108</v>
      </c>
      <c r="B7" s="31" t="s">
        <v>31</v>
      </c>
      <c r="C7" s="31" t="s">
        <v>32</v>
      </c>
      <c r="D7" s="6"/>
      <c r="E7" s="6"/>
      <c r="F7" s="5">
        <f t="shared" si="2"/>
        <v>0</v>
      </c>
      <c r="G7" s="57">
        <v>3</v>
      </c>
      <c r="H7" s="57">
        <v>1</v>
      </c>
      <c r="I7" s="57"/>
      <c r="J7" s="5">
        <f t="shared" si="3"/>
        <v>4</v>
      </c>
      <c r="K7" s="57">
        <v>4</v>
      </c>
      <c r="L7" s="57">
        <v>1</v>
      </c>
      <c r="M7" s="57">
        <v>1</v>
      </c>
      <c r="N7" s="5">
        <f t="shared" si="4"/>
        <v>6</v>
      </c>
      <c r="O7" s="7">
        <f t="shared" si="5"/>
        <v>10</v>
      </c>
      <c r="P7" s="7">
        <f t="shared" si="6"/>
        <v>10</v>
      </c>
      <c r="Q7" s="4" t="s">
        <v>86</v>
      </c>
      <c r="R7" s="4"/>
      <c r="S7" s="8">
        <f t="shared" si="7"/>
        <v>3</v>
      </c>
      <c r="T7" s="8">
        <f t="shared" si="8"/>
        <v>0</v>
      </c>
      <c r="U7" s="6" t="s">
        <v>84</v>
      </c>
      <c r="V7" s="13">
        <f t="shared" si="0"/>
        <v>0</v>
      </c>
      <c r="W7" s="14" t="b">
        <f t="shared" si="1"/>
        <v>0</v>
      </c>
    </row>
    <row r="8" spans="1:23" x14ac:dyDescent="0.3">
      <c r="A8" s="31">
        <v>222</v>
      </c>
      <c r="B8" s="31" t="s">
        <v>33</v>
      </c>
      <c r="C8" s="31" t="s">
        <v>34</v>
      </c>
      <c r="D8" s="6"/>
      <c r="E8" s="6"/>
      <c r="F8" s="5">
        <f t="shared" si="2"/>
        <v>0</v>
      </c>
      <c r="G8" s="57"/>
      <c r="H8" s="57"/>
      <c r="I8" s="57"/>
      <c r="J8" s="5">
        <f t="shared" si="3"/>
        <v>0</v>
      </c>
      <c r="K8" s="57">
        <v>1</v>
      </c>
      <c r="L8" s="57"/>
      <c r="M8" s="57"/>
      <c r="N8" s="5">
        <f t="shared" si="4"/>
        <v>1</v>
      </c>
      <c r="O8" s="7">
        <f t="shared" si="5"/>
        <v>1</v>
      </c>
      <c r="P8" s="7">
        <f t="shared" si="6"/>
        <v>1</v>
      </c>
      <c r="Q8" s="4" t="s">
        <v>86</v>
      </c>
      <c r="R8" s="4"/>
      <c r="S8" s="8">
        <f t="shared" si="7"/>
        <v>1</v>
      </c>
      <c r="T8" s="8">
        <f t="shared" si="8"/>
        <v>0</v>
      </c>
      <c r="U8" s="6" t="s">
        <v>84</v>
      </c>
      <c r="V8" s="13">
        <f t="shared" si="0"/>
        <v>0</v>
      </c>
      <c r="W8" s="14" t="b">
        <f t="shared" si="1"/>
        <v>0</v>
      </c>
    </row>
    <row r="9" spans="1:23" x14ac:dyDescent="0.3">
      <c r="A9" s="31">
        <v>563</v>
      </c>
      <c r="B9" s="31" t="s">
        <v>35</v>
      </c>
      <c r="C9" s="31" t="s">
        <v>36</v>
      </c>
      <c r="D9" s="6"/>
      <c r="E9" s="6"/>
      <c r="F9" s="5">
        <f t="shared" si="2"/>
        <v>0</v>
      </c>
      <c r="G9" s="57">
        <v>2</v>
      </c>
      <c r="H9" s="57"/>
      <c r="I9" s="57"/>
      <c r="J9" s="5">
        <f t="shared" si="3"/>
        <v>2</v>
      </c>
      <c r="K9" s="57"/>
      <c r="L9" s="57"/>
      <c r="M9" s="57"/>
      <c r="N9" s="5">
        <f t="shared" si="4"/>
        <v>0</v>
      </c>
      <c r="O9" s="7">
        <f t="shared" si="5"/>
        <v>2</v>
      </c>
      <c r="P9" s="7">
        <f t="shared" si="6"/>
        <v>2</v>
      </c>
      <c r="Q9" s="4" t="s">
        <v>86</v>
      </c>
      <c r="R9" s="4" t="s">
        <v>35</v>
      </c>
      <c r="S9" s="8">
        <f t="shared" si="7"/>
        <v>2</v>
      </c>
      <c r="T9" s="8">
        <f t="shared" si="8"/>
        <v>0</v>
      </c>
      <c r="U9" s="6" t="s">
        <v>59</v>
      </c>
      <c r="V9" s="13">
        <f t="shared" si="0"/>
        <v>0</v>
      </c>
      <c r="W9" s="14">
        <f t="shared" si="1"/>
        <v>2</v>
      </c>
    </row>
    <row r="10" spans="1:23" x14ac:dyDescent="0.3">
      <c r="A10" s="31">
        <v>601</v>
      </c>
      <c r="B10" s="31" t="s">
        <v>37</v>
      </c>
      <c r="C10" s="31" t="s">
        <v>38</v>
      </c>
      <c r="D10" s="6"/>
      <c r="E10" s="6"/>
      <c r="F10" s="5">
        <f t="shared" si="2"/>
        <v>0</v>
      </c>
      <c r="G10" s="57">
        <v>2</v>
      </c>
      <c r="H10" s="57"/>
      <c r="I10" s="57"/>
      <c r="J10" s="5">
        <f t="shared" si="3"/>
        <v>2</v>
      </c>
      <c r="K10" s="57">
        <v>1</v>
      </c>
      <c r="L10" s="57"/>
      <c r="M10" s="57"/>
      <c r="N10" s="5">
        <f t="shared" si="4"/>
        <v>1</v>
      </c>
      <c r="O10" s="7">
        <f t="shared" si="5"/>
        <v>3</v>
      </c>
      <c r="P10" s="7">
        <f t="shared" si="6"/>
        <v>3</v>
      </c>
      <c r="Q10" s="4" t="s">
        <v>86</v>
      </c>
      <c r="R10" s="4"/>
      <c r="S10" s="8">
        <f t="shared" si="7"/>
        <v>3</v>
      </c>
      <c r="T10" s="8">
        <f t="shared" si="8"/>
        <v>0</v>
      </c>
      <c r="U10" s="6" t="s">
        <v>26</v>
      </c>
      <c r="V10" s="13">
        <f t="shared" si="0"/>
        <v>3</v>
      </c>
      <c r="W10" s="14" t="b">
        <f t="shared" si="1"/>
        <v>0</v>
      </c>
    </row>
    <row r="11" spans="1:23" x14ac:dyDescent="0.3">
      <c r="A11" s="31">
        <v>604</v>
      </c>
      <c r="B11" s="31" t="s">
        <v>40</v>
      </c>
      <c r="C11" s="31" t="s">
        <v>41</v>
      </c>
      <c r="D11" s="6"/>
      <c r="E11" s="6"/>
      <c r="F11" s="5">
        <f t="shared" si="2"/>
        <v>0</v>
      </c>
      <c r="G11" s="57">
        <v>4</v>
      </c>
      <c r="H11" s="57"/>
      <c r="I11" s="57"/>
      <c r="J11" s="5">
        <f t="shared" si="3"/>
        <v>4</v>
      </c>
      <c r="K11" s="57">
        <v>1</v>
      </c>
      <c r="L11" s="57">
        <v>1</v>
      </c>
      <c r="M11" s="57"/>
      <c r="N11" s="5">
        <f t="shared" si="4"/>
        <v>2</v>
      </c>
      <c r="O11" s="7">
        <f t="shared" si="5"/>
        <v>6</v>
      </c>
      <c r="P11" s="7">
        <f t="shared" si="6"/>
        <v>6</v>
      </c>
      <c r="Q11" s="4" t="s">
        <v>86</v>
      </c>
      <c r="R11" s="4"/>
      <c r="S11" s="8">
        <f t="shared" si="7"/>
        <v>3</v>
      </c>
      <c r="T11" s="8">
        <f t="shared" si="8"/>
        <v>0</v>
      </c>
      <c r="U11" s="6" t="s">
        <v>59</v>
      </c>
      <c r="V11" s="13">
        <f t="shared" si="0"/>
        <v>0</v>
      </c>
      <c r="W11" s="14">
        <f t="shared" si="1"/>
        <v>3</v>
      </c>
    </row>
    <row r="12" spans="1:23" x14ac:dyDescent="0.3">
      <c r="A12" s="31">
        <v>610</v>
      </c>
      <c r="B12" s="31" t="s">
        <v>42</v>
      </c>
      <c r="C12" s="31" t="s">
        <v>43</v>
      </c>
      <c r="D12" s="6"/>
      <c r="E12" s="6"/>
      <c r="F12" s="5">
        <f t="shared" si="2"/>
        <v>0</v>
      </c>
      <c r="G12" s="57">
        <v>5</v>
      </c>
      <c r="H12" s="57"/>
      <c r="I12" s="57">
        <v>2</v>
      </c>
      <c r="J12" s="5">
        <f t="shared" si="3"/>
        <v>7</v>
      </c>
      <c r="K12" s="57"/>
      <c r="L12" s="57"/>
      <c r="M12" s="57"/>
      <c r="N12" s="5">
        <f t="shared" si="4"/>
        <v>0</v>
      </c>
      <c r="O12" s="7">
        <f t="shared" si="5"/>
        <v>7</v>
      </c>
      <c r="P12" s="7">
        <f t="shared" si="6"/>
        <v>7</v>
      </c>
      <c r="Q12" s="4" t="s">
        <v>86</v>
      </c>
      <c r="R12" s="4"/>
      <c r="S12" s="8">
        <f t="shared" si="7"/>
        <v>3</v>
      </c>
      <c r="T12" s="8">
        <f t="shared" si="8"/>
        <v>0</v>
      </c>
      <c r="U12" s="6" t="s">
        <v>26</v>
      </c>
      <c r="V12" s="13">
        <f t="shared" si="0"/>
        <v>3</v>
      </c>
      <c r="W12" s="14" t="b">
        <f t="shared" si="1"/>
        <v>0</v>
      </c>
    </row>
    <row r="13" spans="1:23" x14ac:dyDescent="0.3">
      <c r="A13" s="31">
        <v>802</v>
      </c>
      <c r="B13" s="31" t="s">
        <v>44</v>
      </c>
      <c r="C13" s="31" t="s">
        <v>45</v>
      </c>
      <c r="D13" s="6"/>
      <c r="E13" s="6"/>
      <c r="F13" s="5">
        <f t="shared" si="2"/>
        <v>0</v>
      </c>
      <c r="G13" s="57">
        <v>3</v>
      </c>
      <c r="H13" s="57"/>
      <c r="I13" s="57"/>
      <c r="J13" s="5">
        <f t="shared" si="3"/>
        <v>3</v>
      </c>
      <c r="K13" s="57">
        <v>1</v>
      </c>
      <c r="L13" s="57"/>
      <c r="M13" s="57"/>
      <c r="N13" s="5">
        <f t="shared" si="4"/>
        <v>1</v>
      </c>
      <c r="O13" s="7">
        <f t="shared" si="5"/>
        <v>4</v>
      </c>
      <c r="P13" s="7">
        <f t="shared" si="6"/>
        <v>4</v>
      </c>
      <c r="Q13" s="4" t="s">
        <v>86</v>
      </c>
      <c r="R13" s="4" t="s">
        <v>42</v>
      </c>
      <c r="S13" s="8">
        <f t="shared" si="7"/>
        <v>3</v>
      </c>
      <c r="T13" s="8">
        <f t="shared" si="8"/>
        <v>0</v>
      </c>
      <c r="U13" s="6" t="s">
        <v>26</v>
      </c>
      <c r="V13" s="13">
        <f t="shared" si="0"/>
        <v>3</v>
      </c>
      <c r="W13" s="14" t="b">
        <f t="shared" si="1"/>
        <v>0</v>
      </c>
    </row>
    <row r="14" spans="1:23" x14ac:dyDescent="0.3">
      <c r="A14" s="31">
        <v>1064</v>
      </c>
      <c r="B14" s="31" t="s">
        <v>46</v>
      </c>
      <c r="C14" s="31" t="s">
        <v>47</v>
      </c>
      <c r="D14" s="6"/>
      <c r="E14" s="6"/>
      <c r="F14" s="5">
        <f t="shared" si="2"/>
        <v>0</v>
      </c>
      <c r="G14" s="57">
        <v>3</v>
      </c>
      <c r="H14" s="57">
        <v>1</v>
      </c>
      <c r="I14" s="57">
        <v>1</v>
      </c>
      <c r="J14" s="5">
        <f t="shared" si="3"/>
        <v>5</v>
      </c>
      <c r="K14" s="57">
        <v>4</v>
      </c>
      <c r="L14" s="57">
        <v>1</v>
      </c>
      <c r="M14" s="57">
        <v>2</v>
      </c>
      <c r="N14" s="5">
        <f t="shared" si="4"/>
        <v>7</v>
      </c>
      <c r="O14" s="7">
        <f t="shared" si="5"/>
        <v>12</v>
      </c>
      <c r="P14" s="7">
        <f t="shared" si="6"/>
        <v>12</v>
      </c>
      <c r="Q14" s="4" t="s">
        <v>86</v>
      </c>
      <c r="R14" s="4"/>
      <c r="S14" s="8">
        <f t="shared" si="7"/>
        <v>3</v>
      </c>
      <c r="T14" s="8">
        <f t="shared" si="8"/>
        <v>0</v>
      </c>
      <c r="U14" s="6" t="s">
        <v>84</v>
      </c>
      <c r="V14" s="13">
        <f t="shared" si="0"/>
        <v>0</v>
      </c>
      <c r="W14" s="14" t="b">
        <f t="shared" si="1"/>
        <v>0</v>
      </c>
    </row>
    <row r="15" spans="1:23" x14ac:dyDescent="0.3">
      <c r="A15" s="31">
        <v>1251</v>
      </c>
      <c r="B15" s="31" t="s">
        <v>48</v>
      </c>
      <c r="C15" s="31" t="s">
        <v>49</v>
      </c>
      <c r="D15" s="6"/>
      <c r="E15" s="6"/>
      <c r="F15" s="5">
        <f t="shared" si="2"/>
        <v>0</v>
      </c>
      <c r="G15" s="57">
        <v>2</v>
      </c>
      <c r="H15" s="57"/>
      <c r="I15" s="57"/>
      <c r="J15" s="5">
        <f t="shared" si="3"/>
        <v>2</v>
      </c>
      <c r="K15" s="57">
        <v>1</v>
      </c>
      <c r="L15" s="57"/>
      <c r="M15" s="57"/>
      <c r="N15" s="5">
        <f t="shared" si="4"/>
        <v>1</v>
      </c>
      <c r="O15" s="7">
        <f t="shared" si="5"/>
        <v>3</v>
      </c>
      <c r="P15" s="7">
        <f t="shared" si="6"/>
        <v>3</v>
      </c>
      <c r="Q15" s="4" t="s">
        <v>86</v>
      </c>
      <c r="R15" s="4"/>
      <c r="S15" s="8">
        <f t="shared" si="7"/>
        <v>3</v>
      </c>
      <c r="T15" s="8">
        <f t="shared" si="8"/>
        <v>0</v>
      </c>
      <c r="U15" s="6" t="s">
        <v>59</v>
      </c>
      <c r="V15" s="13">
        <f t="shared" si="0"/>
        <v>0</v>
      </c>
      <c r="W15" s="14">
        <f t="shared" si="1"/>
        <v>3</v>
      </c>
    </row>
    <row r="16" spans="1:23" x14ac:dyDescent="0.3">
      <c r="A16" s="31">
        <v>1438</v>
      </c>
      <c r="B16" s="31" t="s">
        <v>50</v>
      </c>
      <c r="C16" s="31" t="s">
        <v>51</v>
      </c>
      <c r="D16" s="6"/>
      <c r="E16" s="6"/>
      <c r="F16" s="5">
        <f t="shared" si="2"/>
        <v>0</v>
      </c>
      <c r="G16" s="57"/>
      <c r="H16" s="57"/>
      <c r="I16" s="57"/>
      <c r="J16" s="5">
        <f t="shared" si="3"/>
        <v>0</v>
      </c>
      <c r="K16" s="57">
        <v>1</v>
      </c>
      <c r="L16" s="57"/>
      <c r="M16" s="57"/>
      <c r="N16" s="5">
        <f t="shared" si="4"/>
        <v>1</v>
      </c>
      <c r="O16" s="7">
        <f t="shared" si="5"/>
        <v>1</v>
      </c>
      <c r="P16" s="7">
        <f t="shared" si="6"/>
        <v>1</v>
      </c>
      <c r="Q16" s="4" t="s">
        <v>85</v>
      </c>
      <c r="R16" s="4"/>
      <c r="S16" s="8">
        <f t="shared" si="7"/>
        <v>0</v>
      </c>
      <c r="T16" s="8">
        <f t="shared" si="8"/>
        <v>0</v>
      </c>
      <c r="U16" s="6"/>
      <c r="V16" s="13">
        <f t="shared" si="0"/>
        <v>0</v>
      </c>
      <c r="W16" s="14" t="b">
        <f t="shared" si="1"/>
        <v>0</v>
      </c>
    </row>
    <row r="17" spans="1:23" x14ac:dyDescent="0.3">
      <c r="A17" s="31">
        <v>1563</v>
      </c>
      <c r="B17" s="31" t="s">
        <v>52</v>
      </c>
      <c r="C17" s="31" t="s">
        <v>53</v>
      </c>
      <c r="D17" s="6"/>
      <c r="E17" s="6"/>
      <c r="F17" s="5">
        <f t="shared" si="2"/>
        <v>0</v>
      </c>
      <c r="G17" s="57">
        <v>2</v>
      </c>
      <c r="H17" s="57"/>
      <c r="I17" s="57">
        <v>1</v>
      </c>
      <c r="J17" s="5">
        <f t="shared" si="3"/>
        <v>3</v>
      </c>
      <c r="K17" s="57">
        <v>3</v>
      </c>
      <c r="L17" s="57">
        <v>1</v>
      </c>
      <c r="M17" s="57">
        <v>2</v>
      </c>
      <c r="N17" s="5">
        <f t="shared" si="4"/>
        <v>6</v>
      </c>
      <c r="O17" s="7">
        <f t="shared" si="5"/>
        <v>9</v>
      </c>
      <c r="P17" s="7">
        <f t="shared" si="6"/>
        <v>9</v>
      </c>
      <c r="Q17" s="4" t="s">
        <v>86</v>
      </c>
      <c r="R17" s="4"/>
      <c r="S17" s="8">
        <f t="shared" si="7"/>
        <v>3</v>
      </c>
      <c r="T17" s="8">
        <f t="shared" si="8"/>
        <v>0</v>
      </c>
      <c r="U17" s="6" t="s">
        <v>84</v>
      </c>
      <c r="V17" s="13">
        <f t="shared" si="0"/>
        <v>0</v>
      </c>
      <c r="W17" s="14" t="b">
        <f t="shared" si="1"/>
        <v>0</v>
      </c>
    </row>
    <row r="18" spans="1:23" x14ac:dyDescent="0.3">
      <c r="A18" s="31">
        <v>1762</v>
      </c>
      <c r="B18" s="31" t="s">
        <v>39</v>
      </c>
      <c r="C18" s="31" t="s">
        <v>55</v>
      </c>
      <c r="D18" s="6"/>
      <c r="E18" s="6"/>
      <c r="F18" s="5">
        <f t="shared" si="2"/>
        <v>0</v>
      </c>
      <c r="G18" s="57">
        <v>3</v>
      </c>
      <c r="H18" s="57">
        <v>1</v>
      </c>
      <c r="I18" s="57"/>
      <c r="J18" s="5">
        <f t="shared" si="3"/>
        <v>4</v>
      </c>
      <c r="K18" s="57">
        <v>3</v>
      </c>
      <c r="L18" s="57"/>
      <c r="M18" s="57"/>
      <c r="N18" s="5">
        <f t="shared" si="4"/>
        <v>3</v>
      </c>
      <c r="O18" s="7">
        <f t="shared" si="5"/>
        <v>7</v>
      </c>
      <c r="P18" s="7">
        <f t="shared" si="6"/>
        <v>7</v>
      </c>
      <c r="Q18" s="4" t="s">
        <v>86</v>
      </c>
      <c r="R18" s="4"/>
      <c r="S18" s="8">
        <f t="shared" si="7"/>
        <v>3</v>
      </c>
      <c r="T18" s="8">
        <f t="shared" si="8"/>
        <v>0</v>
      </c>
      <c r="U18" s="6" t="s">
        <v>84</v>
      </c>
      <c r="V18" s="13">
        <f t="shared" si="0"/>
        <v>0</v>
      </c>
      <c r="W18" s="14" t="b">
        <f t="shared" si="1"/>
        <v>0</v>
      </c>
    </row>
    <row r="19" spans="1:23" x14ac:dyDescent="0.3">
      <c r="A19" s="31">
        <v>1899</v>
      </c>
      <c r="B19" s="31" t="s">
        <v>54</v>
      </c>
      <c r="C19" s="31" t="s">
        <v>56</v>
      </c>
      <c r="D19" s="6"/>
      <c r="E19" s="6"/>
      <c r="F19" s="5">
        <f t="shared" si="2"/>
        <v>0</v>
      </c>
      <c r="G19" s="57">
        <v>6</v>
      </c>
      <c r="H19" s="57">
        <v>1</v>
      </c>
      <c r="I19" s="57">
        <v>2</v>
      </c>
      <c r="J19" s="5">
        <f t="shared" si="3"/>
        <v>9</v>
      </c>
      <c r="K19" s="57">
        <v>3</v>
      </c>
      <c r="L19" s="57"/>
      <c r="M19" s="57">
        <v>1</v>
      </c>
      <c r="N19" s="5">
        <f t="shared" si="4"/>
        <v>4</v>
      </c>
      <c r="O19" s="7">
        <f t="shared" si="5"/>
        <v>13</v>
      </c>
      <c r="P19" s="7">
        <f t="shared" si="6"/>
        <v>13</v>
      </c>
      <c r="Q19" s="4" t="s">
        <v>86</v>
      </c>
      <c r="R19" s="4" t="s">
        <v>31</v>
      </c>
      <c r="S19" s="8">
        <f t="shared" si="7"/>
        <v>3</v>
      </c>
      <c r="T19" s="8">
        <f t="shared" si="8"/>
        <v>0</v>
      </c>
      <c r="U19" s="6" t="s">
        <v>84</v>
      </c>
      <c r="V19" s="13">
        <f t="shared" si="0"/>
        <v>0</v>
      </c>
      <c r="W19" s="14" t="b">
        <f t="shared" si="1"/>
        <v>0</v>
      </c>
    </row>
    <row r="20" spans="1:23" x14ac:dyDescent="0.3">
      <c r="A20" s="31">
        <v>2005</v>
      </c>
      <c r="B20" s="31" t="s">
        <v>57</v>
      </c>
      <c r="C20" s="31" t="s">
        <v>58</v>
      </c>
      <c r="D20" s="6"/>
      <c r="E20" s="6"/>
      <c r="F20" s="5">
        <f t="shared" si="2"/>
        <v>0</v>
      </c>
      <c r="G20" s="57">
        <v>2</v>
      </c>
      <c r="H20" s="57"/>
      <c r="I20" s="57"/>
      <c r="J20" s="5">
        <f t="shared" si="3"/>
        <v>2</v>
      </c>
      <c r="K20" s="57">
        <v>5</v>
      </c>
      <c r="L20" s="57">
        <v>2</v>
      </c>
      <c r="M20" s="57">
        <v>3</v>
      </c>
      <c r="N20" s="5">
        <f t="shared" si="4"/>
        <v>10</v>
      </c>
      <c r="O20" s="7">
        <f t="shared" si="5"/>
        <v>12</v>
      </c>
      <c r="P20" s="7">
        <f t="shared" si="6"/>
        <v>12</v>
      </c>
      <c r="Q20" s="4" t="s">
        <v>86</v>
      </c>
      <c r="R20" s="4" t="s">
        <v>70</v>
      </c>
      <c r="S20" s="8">
        <f t="shared" si="7"/>
        <v>3</v>
      </c>
      <c r="T20" s="8">
        <f t="shared" si="8"/>
        <v>0</v>
      </c>
      <c r="U20" s="6" t="s">
        <v>84</v>
      </c>
      <c r="V20" s="13">
        <f t="shared" si="0"/>
        <v>0</v>
      </c>
      <c r="W20" s="14" t="b">
        <f t="shared" si="1"/>
        <v>0</v>
      </c>
    </row>
    <row r="21" spans="1:23" x14ac:dyDescent="0.3">
      <c r="A21" s="31">
        <v>5164</v>
      </c>
      <c r="B21" s="31" t="s">
        <v>60</v>
      </c>
      <c r="C21" s="31" t="s">
        <v>61</v>
      </c>
      <c r="D21" s="6"/>
      <c r="E21" s="6"/>
      <c r="F21" s="5">
        <f t="shared" si="2"/>
        <v>0</v>
      </c>
      <c r="G21" s="57">
        <v>3</v>
      </c>
      <c r="H21" s="57"/>
      <c r="I21" s="57"/>
      <c r="J21" s="5">
        <f t="shared" si="3"/>
        <v>3</v>
      </c>
      <c r="K21" s="57">
        <v>1</v>
      </c>
      <c r="L21" s="57"/>
      <c r="M21" s="57"/>
      <c r="N21" s="5">
        <f t="shared" si="4"/>
        <v>1</v>
      </c>
      <c r="O21" s="7">
        <f t="shared" si="5"/>
        <v>4</v>
      </c>
      <c r="P21" s="7">
        <f t="shared" si="6"/>
        <v>4</v>
      </c>
      <c r="Q21" s="4" t="s">
        <v>86</v>
      </c>
      <c r="R21" s="4"/>
      <c r="S21" s="8">
        <f t="shared" si="7"/>
        <v>3</v>
      </c>
      <c r="T21" s="8">
        <f t="shared" si="8"/>
        <v>0</v>
      </c>
      <c r="U21" s="6" t="s">
        <v>26</v>
      </c>
      <c r="V21" s="13">
        <f t="shared" si="0"/>
        <v>3</v>
      </c>
      <c r="W21" s="14" t="b">
        <f t="shared" si="1"/>
        <v>0</v>
      </c>
    </row>
    <row r="22" spans="1:23" x14ac:dyDescent="0.3">
      <c r="A22" s="31">
        <v>5214</v>
      </c>
      <c r="B22" s="31" t="s">
        <v>62</v>
      </c>
      <c r="C22" s="31" t="s">
        <v>63</v>
      </c>
      <c r="D22" s="6"/>
      <c r="E22" s="6"/>
      <c r="F22" s="5">
        <f t="shared" si="2"/>
        <v>0</v>
      </c>
      <c r="G22" s="57">
        <v>4</v>
      </c>
      <c r="H22" s="57"/>
      <c r="I22" s="57"/>
      <c r="J22" s="5">
        <f t="shared" si="3"/>
        <v>4</v>
      </c>
      <c r="K22" s="57">
        <v>3</v>
      </c>
      <c r="L22" s="57"/>
      <c r="M22" s="57"/>
      <c r="N22" s="5">
        <f t="shared" si="4"/>
        <v>3</v>
      </c>
      <c r="O22" s="7">
        <f t="shared" si="5"/>
        <v>7</v>
      </c>
      <c r="P22" s="7">
        <f t="shared" si="6"/>
        <v>7</v>
      </c>
      <c r="Q22" s="4" t="s">
        <v>86</v>
      </c>
      <c r="R22" s="4"/>
      <c r="S22" s="8">
        <f t="shared" si="7"/>
        <v>3</v>
      </c>
      <c r="T22" s="8">
        <f t="shared" si="8"/>
        <v>0</v>
      </c>
      <c r="U22" s="6" t="s">
        <v>26</v>
      </c>
      <c r="V22" s="13">
        <f t="shared" si="0"/>
        <v>3</v>
      </c>
      <c r="W22" s="14" t="b">
        <f t="shared" si="1"/>
        <v>0</v>
      </c>
    </row>
    <row r="23" spans="1:23" x14ac:dyDescent="0.3">
      <c r="A23" s="31">
        <v>5217</v>
      </c>
      <c r="B23" s="31" t="s">
        <v>64</v>
      </c>
      <c r="C23" s="31" t="s">
        <v>65</v>
      </c>
      <c r="D23" s="6"/>
      <c r="E23" s="6"/>
      <c r="F23" s="5">
        <f t="shared" si="2"/>
        <v>0</v>
      </c>
      <c r="G23" s="57">
        <v>2</v>
      </c>
      <c r="H23" s="57"/>
      <c r="I23" s="57"/>
      <c r="J23" s="5">
        <f t="shared" si="3"/>
        <v>2</v>
      </c>
      <c r="K23" s="57">
        <v>1</v>
      </c>
      <c r="L23" s="57">
        <v>1</v>
      </c>
      <c r="M23" s="57"/>
      <c r="N23" s="5">
        <f t="shared" si="4"/>
        <v>2</v>
      </c>
      <c r="O23" s="7">
        <f t="shared" si="5"/>
        <v>4</v>
      </c>
      <c r="P23" s="7">
        <f t="shared" si="6"/>
        <v>4</v>
      </c>
      <c r="Q23" s="4" t="s">
        <v>86</v>
      </c>
      <c r="R23" s="4"/>
      <c r="S23" s="8">
        <f t="shared" si="7"/>
        <v>3</v>
      </c>
      <c r="T23" s="8">
        <f t="shared" si="8"/>
        <v>0</v>
      </c>
      <c r="U23" s="6" t="s">
        <v>84</v>
      </c>
      <c r="V23" s="13">
        <f t="shared" si="0"/>
        <v>0</v>
      </c>
      <c r="W23" s="14" t="b">
        <f t="shared" si="1"/>
        <v>0</v>
      </c>
    </row>
    <row r="24" spans="1:23" x14ac:dyDescent="0.3">
      <c r="A24" s="31">
        <v>5221</v>
      </c>
      <c r="B24" s="31" t="s">
        <v>66</v>
      </c>
      <c r="C24" s="31" t="s">
        <v>67</v>
      </c>
      <c r="D24" s="6"/>
      <c r="E24" s="6"/>
      <c r="F24" s="5">
        <f t="shared" si="2"/>
        <v>0</v>
      </c>
      <c r="G24" s="57">
        <v>2</v>
      </c>
      <c r="H24" s="57"/>
      <c r="I24" s="57"/>
      <c r="J24" s="5">
        <f t="shared" si="3"/>
        <v>2</v>
      </c>
      <c r="K24" s="6">
        <v>2</v>
      </c>
      <c r="L24" s="6"/>
      <c r="M24" s="6"/>
      <c r="N24" s="5">
        <f t="shared" si="4"/>
        <v>2</v>
      </c>
      <c r="O24" s="7">
        <f t="shared" si="5"/>
        <v>4</v>
      </c>
      <c r="P24" s="7">
        <f t="shared" si="6"/>
        <v>4</v>
      </c>
      <c r="Q24" s="4" t="s">
        <v>86</v>
      </c>
      <c r="R24" s="4"/>
      <c r="S24" s="8">
        <f t="shared" si="7"/>
        <v>3</v>
      </c>
      <c r="T24" s="8">
        <f t="shared" si="8"/>
        <v>0</v>
      </c>
      <c r="U24" s="6" t="s">
        <v>84</v>
      </c>
      <c r="V24" s="13">
        <f t="shared" si="0"/>
        <v>0</v>
      </c>
      <c r="W24" s="14" t="b">
        <f t="shared" si="1"/>
        <v>0</v>
      </c>
    </row>
    <row r="25" spans="1:23" x14ac:dyDescent="0.3">
      <c r="A25" s="31">
        <v>5223</v>
      </c>
      <c r="B25" s="31" t="s">
        <v>68</v>
      </c>
      <c r="C25" s="31" t="s">
        <v>69</v>
      </c>
      <c r="D25" s="6"/>
      <c r="E25" s="6"/>
      <c r="F25" s="5">
        <f t="shared" si="2"/>
        <v>0</v>
      </c>
      <c r="G25" s="57">
        <v>5</v>
      </c>
      <c r="H25" s="57">
        <v>1</v>
      </c>
      <c r="I25" s="57">
        <v>1</v>
      </c>
      <c r="J25" s="5">
        <f t="shared" si="3"/>
        <v>7</v>
      </c>
      <c r="K25" s="6">
        <v>1</v>
      </c>
      <c r="L25" s="6"/>
      <c r="M25" s="6"/>
      <c r="N25" s="5">
        <f t="shared" si="4"/>
        <v>1</v>
      </c>
      <c r="O25" s="7">
        <f t="shared" si="5"/>
        <v>8</v>
      </c>
      <c r="P25" s="7">
        <f t="shared" si="6"/>
        <v>8</v>
      </c>
      <c r="Q25" s="4"/>
      <c r="R25" s="4"/>
      <c r="S25" s="8">
        <f t="shared" si="7"/>
        <v>3</v>
      </c>
      <c r="T25" s="8">
        <f t="shared" si="8"/>
        <v>0</v>
      </c>
      <c r="U25" s="6" t="s">
        <v>84</v>
      </c>
      <c r="V25" s="13">
        <f t="shared" si="0"/>
        <v>0</v>
      </c>
      <c r="W25" s="14" t="b">
        <f t="shared" si="1"/>
        <v>0</v>
      </c>
    </row>
    <row r="26" spans="1:23" x14ac:dyDescent="0.3">
      <c r="A26" s="31">
        <v>5224</v>
      </c>
      <c r="B26" s="31" t="s">
        <v>70</v>
      </c>
      <c r="C26" s="31" t="s">
        <v>71</v>
      </c>
      <c r="D26" s="6"/>
      <c r="E26" s="6"/>
      <c r="F26" s="5">
        <f t="shared" si="2"/>
        <v>0</v>
      </c>
      <c r="G26" s="6">
        <v>2</v>
      </c>
      <c r="H26" s="6"/>
      <c r="I26" s="6"/>
      <c r="J26" s="5">
        <f t="shared" si="3"/>
        <v>2</v>
      </c>
      <c r="K26" s="6"/>
      <c r="L26" s="6"/>
      <c r="M26" s="6"/>
      <c r="N26" s="5">
        <f t="shared" si="4"/>
        <v>0</v>
      </c>
      <c r="O26" s="7">
        <f t="shared" si="5"/>
        <v>2</v>
      </c>
      <c r="P26" s="7">
        <f t="shared" si="6"/>
        <v>2</v>
      </c>
      <c r="Q26" s="4" t="s">
        <v>86</v>
      </c>
      <c r="R26" s="4"/>
      <c r="S26" s="8">
        <f t="shared" si="7"/>
        <v>2</v>
      </c>
      <c r="T26" s="8">
        <f t="shared" si="8"/>
        <v>0</v>
      </c>
      <c r="U26" s="6" t="s">
        <v>26</v>
      </c>
      <c r="V26" s="13">
        <f t="shared" si="0"/>
        <v>2</v>
      </c>
      <c r="W26" s="14" t="b">
        <f t="shared" si="1"/>
        <v>0</v>
      </c>
    </row>
    <row r="27" spans="1:23" x14ac:dyDescent="0.3">
      <c r="A27" s="31">
        <v>5229</v>
      </c>
      <c r="B27" s="31" t="s">
        <v>72</v>
      </c>
      <c r="C27" s="31" t="s">
        <v>73</v>
      </c>
      <c r="D27" s="33"/>
      <c r="E27" s="9"/>
      <c r="F27" s="29">
        <f t="shared" si="2"/>
        <v>0</v>
      </c>
      <c r="G27" s="9">
        <v>1</v>
      </c>
      <c r="H27" s="9"/>
      <c r="I27" s="9"/>
      <c r="J27" s="29">
        <f t="shared" si="3"/>
        <v>1</v>
      </c>
      <c r="K27" s="9"/>
      <c r="L27" s="9"/>
      <c r="M27" s="9"/>
      <c r="N27" s="5">
        <f t="shared" ref="N27" si="9">K27+L27+M27</f>
        <v>0</v>
      </c>
      <c r="O27" s="7">
        <f t="shared" ref="O27" si="10">J27+N27</f>
        <v>1</v>
      </c>
      <c r="P27" s="7">
        <f t="shared" ref="P27" si="11">O27+F27</f>
        <v>1</v>
      </c>
      <c r="Q27" s="4" t="s">
        <v>86</v>
      </c>
      <c r="R27" s="2"/>
      <c r="S27" s="8">
        <f t="shared" ref="S27" si="12">IF(OR(Q27="",Q27="Présent"),IF(O27&gt;=3,3,O27),0)</f>
        <v>1</v>
      </c>
      <c r="T27" s="8">
        <f t="shared" ref="T27" si="13">IF(OR(Q27="",Q27="Présent"),IF(F27&gt;=3,3,F27),0)</f>
        <v>0</v>
      </c>
      <c r="U27" s="6" t="s">
        <v>84</v>
      </c>
      <c r="V27" s="13">
        <f t="shared" ref="V27:V28" si="14">IF(U27="p",S27,0)</f>
        <v>0</v>
      </c>
      <c r="W27" s="14" t="b">
        <f t="shared" si="1"/>
        <v>0</v>
      </c>
    </row>
    <row r="28" spans="1:23" x14ac:dyDescent="0.3">
      <c r="A28" s="45">
        <v>8002</v>
      </c>
      <c r="B28" s="45" t="s">
        <v>74</v>
      </c>
      <c r="C28" s="45"/>
      <c r="D28" s="33"/>
      <c r="E28" s="9"/>
      <c r="F28" s="29">
        <f t="shared" si="2"/>
        <v>0</v>
      </c>
      <c r="G28" s="9"/>
      <c r="H28" s="9"/>
      <c r="I28" s="9"/>
      <c r="J28" s="29">
        <f t="shared" si="3"/>
        <v>0</v>
      </c>
      <c r="K28" s="9"/>
      <c r="L28" s="9"/>
      <c r="M28" s="9"/>
      <c r="N28" s="29">
        <f t="shared" si="4"/>
        <v>0</v>
      </c>
      <c r="O28" s="30">
        <v>3</v>
      </c>
      <c r="P28" s="30">
        <f t="shared" si="6"/>
        <v>3</v>
      </c>
      <c r="Q28" s="4" t="s">
        <v>86</v>
      </c>
      <c r="R28" s="2"/>
      <c r="S28" s="8">
        <f t="shared" si="7"/>
        <v>3</v>
      </c>
      <c r="T28" s="8">
        <f t="shared" si="8"/>
        <v>0</v>
      </c>
      <c r="U28" s="6" t="s">
        <v>59</v>
      </c>
      <c r="V28" s="13">
        <f t="shared" si="14"/>
        <v>0</v>
      </c>
      <c r="W28" s="14">
        <f>IF(U28="a",S28)</f>
        <v>3</v>
      </c>
    </row>
    <row r="29" spans="1:23" ht="15" thickBot="1" x14ac:dyDescent="0.35">
      <c r="A29" s="32">
        <v>8007</v>
      </c>
      <c r="B29" s="32" t="s">
        <v>75</v>
      </c>
      <c r="C29" s="32"/>
      <c r="D29" s="34"/>
      <c r="E29" s="23"/>
      <c r="F29" s="24">
        <f t="shared" si="2"/>
        <v>0</v>
      </c>
      <c r="G29" s="23"/>
      <c r="H29" s="23"/>
      <c r="I29" s="23"/>
      <c r="J29" s="24">
        <f t="shared" si="3"/>
        <v>0</v>
      </c>
      <c r="K29" s="23"/>
      <c r="L29" s="23"/>
      <c r="M29" s="23"/>
      <c r="N29" s="24">
        <f t="shared" si="4"/>
        <v>0</v>
      </c>
      <c r="O29" s="25">
        <v>3</v>
      </c>
      <c r="P29" s="25">
        <f t="shared" si="6"/>
        <v>3</v>
      </c>
      <c r="Q29" s="4" t="s">
        <v>86</v>
      </c>
      <c r="R29" s="2"/>
      <c r="S29" s="8">
        <f t="shared" si="7"/>
        <v>3</v>
      </c>
      <c r="T29" s="8">
        <f t="shared" si="8"/>
        <v>0</v>
      </c>
      <c r="U29" s="6" t="s">
        <v>59</v>
      </c>
      <c r="V29" s="13">
        <f>IF(U29="p",S29,0)</f>
        <v>0</v>
      </c>
      <c r="W29" s="14">
        <f>IF(U29="a",S29)</f>
        <v>3</v>
      </c>
    </row>
    <row r="30" spans="1:23" ht="15" thickBot="1" x14ac:dyDescent="0.35">
      <c r="D30" s="11">
        <f t="shared" ref="D30:P30" si="15">SUM(D3:D29)</f>
        <v>0</v>
      </c>
      <c r="E30" s="11">
        <f t="shared" si="15"/>
        <v>0</v>
      </c>
      <c r="F30" s="11">
        <f t="shared" si="15"/>
        <v>0</v>
      </c>
      <c r="G30" s="11">
        <f t="shared" si="15"/>
        <v>62</v>
      </c>
      <c r="H30" s="11">
        <f t="shared" si="15"/>
        <v>5</v>
      </c>
      <c r="I30" s="11">
        <f t="shared" si="15"/>
        <v>7</v>
      </c>
      <c r="J30" s="11">
        <f t="shared" si="15"/>
        <v>74</v>
      </c>
      <c r="K30" s="11">
        <f t="shared" si="15"/>
        <v>44</v>
      </c>
      <c r="L30" s="11">
        <f t="shared" si="15"/>
        <v>9</v>
      </c>
      <c r="M30" s="11">
        <f t="shared" si="15"/>
        <v>9</v>
      </c>
      <c r="N30" s="11">
        <f t="shared" si="15"/>
        <v>62</v>
      </c>
      <c r="O30" s="11">
        <f t="shared" si="15"/>
        <v>142</v>
      </c>
      <c r="P30" s="11">
        <f t="shared" si="15"/>
        <v>142</v>
      </c>
      <c r="Q30" s="11"/>
      <c r="R30" s="11"/>
      <c r="S30" s="11">
        <f>SUM(S3:S29)</f>
        <v>70</v>
      </c>
      <c r="T30" s="11">
        <f>SUM(T3:T29)</f>
        <v>0</v>
      </c>
      <c r="U30" s="15" t="s">
        <v>76</v>
      </c>
      <c r="V30" s="16">
        <f>SUM(V3:V29)</f>
        <v>17</v>
      </c>
      <c r="W30" s="6"/>
    </row>
    <row r="31" spans="1:23" x14ac:dyDescent="0.3">
      <c r="T31" s="15"/>
      <c r="U31" s="6" t="s">
        <v>77</v>
      </c>
      <c r="V31" s="17">
        <f>V33-V30</f>
        <v>32</v>
      </c>
    </row>
    <row r="32" spans="1:23" x14ac:dyDescent="0.3">
      <c r="T32" s="38"/>
      <c r="U32" s="10" t="s">
        <v>78</v>
      </c>
      <c r="V32" s="17">
        <f>SUM(W3:W29)</f>
        <v>21</v>
      </c>
    </row>
    <row r="33" spans="17:26" x14ac:dyDescent="0.3">
      <c r="S33" s="49" t="s">
        <v>79</v>
      </c>
      <c r="T33" s="50"/>
      <c r="U33" s="51"/>
      <c r="V33" s="40">
        <f>S30-V32</f>
        <v>49</v>
      </c>
    </row>
    <row r="34" spans="17:26" ht="15" thickBot="1" x14ac:dyDescent="0.35"/>
    <row r="35" spans="17:26" x14ac:dyDescent="0.3">
      <c r="Q35" s="18" t="s">
        <v>80</v>
      </c>
      <c r="R35" s="35">
        <f>S30/2</f>
        <v>35</v>
      </c>
      <c r="S35" s="3"/>
      <c r="T35" s="52" t="s">
        <v>81</v>
      </c>
      <c r="U35" s="52"/>
      <c r="V35" s="43" t="str">
        <f>IF(V30&gt;=(V33/2),"Approuvé","Refusé")</f>
        <v>Refusé</v>
      </c>
      <c r="X35" s="12" t="str">
        <f>_xlfn.CONCAT(ROUNDDOWN(($V$33/2),0),"/",V33)</f>
        <v>24/49</v>
      </c>
      <c r="Z35" s="39"/>
    </row>
    <row r="36" spans="17:26" ht="15" thickBot="1" x14ac:dyDescent="0.35">
      <c r="Q36" s="19" t="s">
        <v>82</v>
      </c>
      <c r="R36" s="36">
        <f>S30/3*2</f>
        <v>46.666666666666664</v>
      </c>
      <c r="S36" s="3"/>
      <c r="T36" s="55" t="str">
        <f>"Résultat 2/3"</f>
        <v>Résultat 2/3</v>
      </c>
      <c r="U36" s="56"/>
      <c r="V36" s="41" t="str">
        <f>IF($V$30&gt;=(ROUNDDOWN(($V$33/3)*2,0)),"Approuvé","Refusé")</f>
        <v>Refusé</v>
      </c>
      <c r="X36" s="44" t="str">
        <f>_xlfn.CONCAT(ROUNDDOWN(($V$33/3*2),0),"/",V33)</f>
        <v>32/49</v>
      </c>
    </row>
    <row r="38" spans="17:26" x14ac:dyDescent="0.3">
      <c r="Q38" s="46" t="s">
        <v>83</v>
      </c>
      <c r="R38" s="20" t="s">
        <v>26</v>
      </c>
      <c r="S38" s="3"/>
      <c r="T38" s="3"/>
    </row>
    <row r="39" spans="17:26" x14ac:dyDescent="0.3">
      <c r="Q39" s="47"/>
      <c r="R39" s="20" t="s">
        <v>84</v>
      </c>
      <c r="S39" s="3"/>
      <c r="T39" s="3"/>
    </row>
    <row r="40" spans="17:26" x14ac:dyDescent="0.3">
      <c r="Q40" s="48"/>
      <c r="R40" s="20" t="s">
        <v>59</v>
      </c>
      <c r="S40" s="3"/>
      <c r="T40" s="3"/>
    </row>
  </sheetData>
  <autoFilter ref="A2:C29" xr:uid="{00000000-0001-0000-0000-000000000000}">
    <sortState xmlns:xlrd2="http://schemas.microsoft.com/office/spreadsheetml/2017/richdata2" ref="A3:C29">
      <sortCondition ref="A2:A29"/>
    </sortState>
  </autoFilter>
  <mergeCells count="5">
    <mergeCell ref="Q38:Q40"/>
    <mergeCell ref="S33:U33"/>
    <mergeCell ref="T35:U35"/>
    <mergeCell ref="A1:W1"/>
    <mergeCell ref="T36:U36"/>
  </mergeCells>
  <conditionalFormatting sqref="U3:U29">
    <cfRule type="cellIs" dxfId="4" priority="15" operator="equal">
      <formula>"p"</formula>
    </cfRule>
    <cfRule type="cellIs" dxfId="3" priority="16" operator="equal">
      <formula>"a"</formula>
    </cfRule>
    <cfRule type="cellIs" dxfId="2" priority="17" operator="equal">
      <formula>"c"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19">
      <iconSet>
        <cfvo type="percent" val="0"/>
        <cfvo type="percent" val="33"/>
        <cfvo type="percent" val="67"/>
      </iconSet>
    </cfRule>
  </conditionalFormatting>
  <conditionalFormatting sqref="V35:V36">
    <cfRule type="containsText" priority="1" operator="containsText" text="&quot;&quot;">
      <formula>NOT(ISERROR(SEARCH("""""",V35)))</formula>
    </cfRule>
    <cfRule type="containsText" dxfId="1" priority="2" operator="containsText" text="Refusé">
      <formula>NOT(ISERROR(SEARCH("Refusé",V35)))</formula>
    </cfRule>
    <cfRule type="containsText" dxfId="0" priority="3" operator="containsText" text="Approuvé">
      <formula>NOT(ISERROR(SEARCH("Approuvé",V35)))</formula>
    </cfRule>
  </conditionalFormatting>
  <dataValidations disablePrompts="1" count="3">
    <dataValidation type="list" allowBlank="1" showInputMessage="1" showErrorMessage="1" sqref="U3:U29" xr:uid="{D95FE2E9-ABE1-4329-875A-7D7D0E887885}">
      <formula1>"p,c,a"</formula1>
    </dataValidation>
    <dataValidation type="list" allowBlank="1" showInputMessage="1" showErrorMessage="1" sqref="R3:R29" xr:uid="{23D64A77-BA97-4AF4-B230-B8B409DF82BD}">
      <formula1>$B$3:$B$29</formula1>
    </dataValidation>
    <dataValidation type="list" allowBlank="1" showInputMessage="1" showErrorMessage="1" sqref="Q3:Q29" xr:uid="{E28BBE44-0FB1-4DF0-B7CF-DA21EB48D6DF}">
      <formula1>"Présent,Absent,SansDroit"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7e02cc-6850-4bf3-a8ba-eaec88c6da57">
      <Terms xmlns="http://schemas.microsoft.com/office/infopath/2007/PartnerControls"/>
    </lcf76f155ced4ddcb4097134ff3c332f>
    <TaxCatchAll xmlns="40fa6129-12ff-415f-948c-16c99681cf60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D 0 E A A B Q S w M E F A A C A A g A m X y T V s v 0 C a u l A A A A 9 g A A A B I A H A B D b 2 5 m a W c v U G F j a 2 F n Z S 5 4 b W w g o h g A K K A U A A A A A A A A A A A A A A A A A A A A A A A A A A A A h Y / R C o I w G I V f R X b v N g 3 C 5 H d C 0 V 1 C E E S 3 Y y 4 d 6 Y x t N t + t i x 6 p V 8 g o q 7 s u z 3 e + i 3 P u 1 x v k Q 9 s E F 2 m s 6 n S G I k x R I L X o S q W r D P X u G C Y o Z 7 D l 4 s Q r G Y y y t u l g y w z V z p 1 T Q r z 3 2 M 9 w Z y o S U x q R Q 7 H Z i V q 2 H H 1 k 9 V 8 O l b a O a y E R g / 1 r D I t x R B O 8 S O a Y A p k g F E p / h X j c + 2 x / I K z 6 x v V G s q M J l 2 s g U w T y / s A e U E s D B B Q A A g A I A J l 8 k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f J N W 0 t k h k T Y B A A B T B Q A A E w A c A E Z v c m 1 1 b G F z L 1 N l Y 3 R p b 2 4 x L m 0 g o h g A K K A U A A A A A A A A A A A A A A A A A A A A A A A A A A A A z Z P B a o Q w F E X 3 g v 8 Q 0 o 2 C h N H R L l p c O S 2 4 E 2 a 6 U i m p x j Y Q E z E Z 2 k H 8 o H 5 H f 6 w 6 O j M b C x V c m E 3 g c t + 7 7 x 0 S S T J F B Q f 7 4 b Y f d U 3 X 5 A e u S Q 7 u 4 A G / M b L Z 2 M C I 8 D s B t g m B D x h R u g a 6 s x f H O i O d E u U F O l u l 8 U w Z Q Y H g i n A l D R g 8 J C + S 1 D J R 7 J S J S i Y 7 8 c m Z w L l M g q f X q B a V k L Q P l q j K C 2 h a I A 7 L i p G y K 8 e 9 7 k M b b W F q W k P k d S B / T G / i M P e v c 8 K 0 j X d Y 4 X S 0 d x u c K g J K k d O C / n z 3 0 5 + t 6 F B j L g t R l 4 F g x 5 L 3 L m l c u l h N A w f d h h Z Q f Q d F v l R r g Y v u d H r I 1 b 2 L + s q 2 N X W N 8 u n I S a D O 2 o A 6 0 0 C d R Y A 6 / w N 6 0 2 f z d E e e z l p 4 u t M 8 3 U V 4 u n / x n M 3 N W x s 3 b 5 q b t w g 3 b + 4 7 v O n b G R / + F 1 B L A Q I t A B Q A A g A I A J l 8 k 1 b L 9 A m r p Q A A A P Y A A A A S A A A A A A A A A A A A A A A A A A A A A A B D b 2 5 m a W c v U G F j a 2 F n Z S 5 4 b W x Q S w E C L Q A U A A I A C A C Z f J N W D 8 r p q 6 Q A A A D p A A A A E w A A A A A A A A A A A A A A A A D x A A A A W 0 N v b n R l b n R f V H l w Z X N d L n h t b F B L A Q I t A B Q A A g A I A J l 8 k 1 b S 2 S G R N g E A A F M F A A A T A A A A A A A A A A A A A A A A A O I B A A B G b 3 J t d W x h c y 9 T Z W N 0 a W 9 u M S 5 t U E s F B g A A A A A D A A M A w g A A A G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k f A A A A A A A A 1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5 V D E z O j M 2 O j U w L j M 3 N j A z O T l a I i A v P j x F b n R y e S B U e X B l P S J G a W x s Q 2 9 s d W 1 u V H l w Z X M i I F Z h b H V l P S J z Q m d N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U e X B l I G 1 v Z G l m a c O p L n t D b 2 x 1 b W 4 x L D B 9 J n F 1 b 3 Q 7 L C Z x d W 9 0 O 1 N l Y 3 R p b 2 4 x L 1 R h Y m x l M D A x I C h Q Y W d l I D E p L 1 R 5 c G U g b W 9 k a W Z p w 6 k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E g K F B h Z 2 U g M S k v V H l w Z S B t b 2 R p Z m n D q S 5 7 Q 2 9 s d W 1 u M S w w f S Z x d W 9 0 O y w m c X V v d D t T Z W N 0 a W 9 u M S 9 U Y W J s Z T A w M S A o U G F n Z S A x K S 9 U e X B l I G 1 v Z G l m a c O p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5 V D E z O j M 2 O j U w L j M 4 M j k y N D N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x K S 9 U e X B l I G 1 v Z G l m a c O p L n t D b 2 x 1 b W 4 x L D B 9 J n F 1 b 3 Q 7 L C Z x d W 9 0 O 1 N l Y 3 R p b 2 4 x L 1 R h Y m x l M D A y I C h Q Y W d l I D E p L 1 R 5 c G U g b W 9 k a W Z p w 6 k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I g K F B h Z 2 U g M S k v V H l w Z S B t b 2 R p Z m n D q S 5 7 Q 2 9 s d W 1 u M S w w f S Z x d W 9 0 O y w m c X V v d D t T Z W N 0 a W 9 u M S 9 U Y W J s Z T A w M i A o U G F n Z S A x K S 9 U e X B l I G 1 v Z G l m a c O p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E p L 1 R h Y m x l M D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E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E 5 V D E z O j M 2 O j U w L j M 4 O T Q 5 O T B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i k v V H l w Z S B t b 2 R p Z m n D q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A w N C A o U G F n Z S A y K S 9 U e X B l I G 1 v Z G l m a c O p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I p L 1 R h Y m x l M D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S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x O V Q x M z o z N j o 1 M C 4 z O T M 1 M T M 0 W i I g L z 4 8 R W 5 0 c n k g V H l w Z T 0 i R m l s b E N v b H V t b l R 5 c G V z I i B W Y W x 1 Z T 0 i c 0 J n W U Q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S A o U G F n Z S A y K S 9 U e X B l I G 1 v Z G l m a c O p L n t D b 2 x 1 b W 4 x L D B 9 J n F 1 b 3 Q 7 L C Z x d W 9 0 O 1 N l Y 3 R p b 2 4 x L 1 R h Y m x l M D A 1 I C h Q Y W d l I D I p L 1 R 5 c G U g b W 9 k a W Z p w 6 k u e 0 N v b H V t b j I s M X 0 m c X V v d D s s J n F 1 b 3 Q 7 U 2 V j d G l v b j E v V G F i b G U w M D U g K F B h Z 2 U g M i k v V H l w Z S B t b 2 R p Z m n D q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S A o U G F n Z S A y K S 9 U e X B l I G 1 v Z G l m a c O p L n t D b 2 x 1 b W 4 x L D B 9 J n F 1 b 3 Q 7 L C Z x d W 9 0 O 1 N l Y 3 R p b 2 4 x L 1 R h Y m x l M D A 1 I C h Q Y W d l I D I p L 1 R 5 c G U g b W 9 k a W Z p w 6 k u e 0 N v b H V t b j I s M X 0 m c X V v d D s s J n F 1 b 3 Q 7 U 2 V j d G l v b j E v V G F i b G U w M D U g K F B h Z 2 U g M i k v V H l w Z S B t b 2 R p Z m n D q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U l M j A o U G F n Z S U y M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y K S 9 U Y W J s Z T A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y K S 9 U e X B l J T I w b W 9 k a W Z p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e J w W s w 3 y t A j A E W j 0 U D 9 i Q A A A A A A g A A A A A A A 2 Y A A M A A A A A Q A A A A 8 6 k S 9 K + 3 b r r e U h s m s y n I e A A A A A A E g A A A o A A A A B A A A A D N 9 t / y T X T O g + w M W p w n A 5 P M U A A A A C h 6 w w l n U m a m y c Y V W y Z y W J F 0 L J e t 5 T 1 R B y s / a t 5 R 7 B G B j T B k D 8 d U 4 G V O 1 9 d a g W m a E T V k M 4 I 8 1 a E I a o j W Q h e A O U A 9 H j 9 A D z v t G e m n x k E d q 2 e 4 F A A A A J 7 D o S F m 0 K O g 7 N d m o c j 8 d X 3 8 H K T x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DDF66A876C04186D8C7599251448C" ma:contentTypeVersion="18" ma:contentTypeDescription="Crée un document." ma:contentTypeScope="" ma:versionID="04467587c09773da037812843d6284cd">
  <xsd:schema xmlns:xsd="http://www.w3.org/2001/XMLSchema" xmlns:xs="http://www.w3.org/2001/XMLSchema" xmlns:p="http://schemas.microsoft.com/office/2006/metadata/properties" xmlns:ns2="117e02cc-6850-4bf3-a8ba-eaec88c6da57" xmlns:ns3="40fa6129-12ff-415f-948c-16c99681cf60" targetNamespace="http://schemas.microsoft.com/office/2006/metadata/properties" ma:root="true" ma:fieldsID="7ff1de5c25dda25abe7f161b9b3a0b9e" ns2:_="" ns3:_="">
    <xsd:import namespace="117e02cc-6850-4bf3-a8ba-eaec88c6da57"/>
    <xsd:import namespace="40fa6129-12ff-415f-948c-16c99681c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e02cc-6850-4bf3-a8ba-eaec88c6d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29c66d1c-9b0b-48fb-ab19-dca3cf8a48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a6129-12ff-415f-948c-16c99681c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932e849-db4d-4c42-bb04-976017c7cf4a}" ma:internalName="TaxCatchAll" ma:showField="CatchAllData" ma:web="40fa6129-12ff-415f-948c-16c99681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D5BE3-EB45-4933-9B3A-E552D46BA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1BD8F0-5441-4619-B5B0-E60C313474CA}">
  <ds:schemaRefs>
    <ds:schemaRef ds:uri="http://schemas.microsoft.com/office/2006/metadata/properties"/>
    <ds:schemaRef ds:uri="http://schemas.microsoft.com/office/infopath/2007/PartnerControls"/>
    <ds:schemaRef ds:uri="117e02cc-6850-4bf3-a8ba-eaec88c6da57"/>
    <ds:schemaRef ds:uri="40fa6129-12ff-415f-948c-16c99681cf60"/>
  </ds:schemaRefs>
</ds:datastoreItem>
</file>

<file path=customXml/itemProps3.xml><?xml version="1.0" encoding="utf-8"?>
<ds:datastoreItem xmlns:ds="http://schemas.openxmlformats.org/officeDocument/2006/customXml" ds:itemID="{838B3AF9-B520-4431-BBB2-EF80F4ED8E6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9707578-4D9E-401C-8A03-00FA09E96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7e02cc-6850-4bf3-a8ba-eaec88c6da57"/>
    <ds:schemaRef ds:uri="40fa6129-12ff-415f-948c-16c99681c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des Clubs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LYCOPS Thibault</dc:creator>
  <cp:keywords/>
  <dc:description/>
  <cp:lastModifiedBy>Audrey Cathelyns</cp:lastModifiedBy>
  <cp:revision/>
  <dcterms:created xsi:type="dcterms:W3CDTF">2023-04-19T13:33:18Z</dcterms:created>
  <dcterms:modified xsi:type="dcterms:W3CDTF">2024-05-04T10:08:03Z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0x0101003ACDDF66A876C04186D8C7599251448C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2023-10-30T13:00:56Z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b43d872b-0f4c-44c9-b683-5e1a96a0d0fe</vt:lpwstr>
  </property>
  <property fmtid="{D5CDD505-2E9C-101B-9397-08002B2CF9AE}" pid="10" name="MSIP_Label_ea60d57e-af5b-4752-ac57-3e4f28ca11dc_ContentBits">
    <vt:lpwstr>0</vt:lpwstr>
  </property>
</Properties>
</file>